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me\Documents\Site internet - V6\01 - Ma commune\services communaux\Finances\"/>
    </mc:Choice>
  </mc:AlternateContent>
  <xr:revisionPtr revIDLastSave="0" documentId="8_{1C4D2133-703C-40C5-B8A6-3E6896B9C27D}" xr6:coauthVersionLast="47" xr6:coauthVersionMax="47" xr10:uidLastSave="{00000000-0000-0000-0000-000000000000}"/>
  <bookViews>
    <workbookView xWindow="-28920" yWindow="-120" windowWidth="29040" windowHeight="15720" tabRatio="851" firstSheet="1" activeTab="14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63" i="18"/>
  <c r="H48" i="18"/>
  <c r="H51" i="18" s="1"/>
  <c r="H42" i="18"/>
  <c r="H31" i="18"/>
  <c r="H14" i="18"/>
  <c r="H19" i="18" s="1"/>
  <c r="H63" i="17"/>
  <c r="H49" i="17"/>
  <c r="H44" i="17"/>
  <c r="H34" i="17"/>
  <c r="H14" i="17"/>
  <c r="H19" i="17" s="1"/>
  <c r="H45" i="16"/>
  <c r="H44" i="16" s="1"/>
  <c r="H33" i="16" s="1"/>
  <c r="H35" i="16"/>
  <c r="H25" i="16"/>
  <c r="H21" i="16"/>
  <c r="H16" i="16"/>
  <c r="H59" i="15"/>
  <c r="H39" i="15"/>
  <c r="H35" i="15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T9" i="23" s="1"/>
  <c r="Q26" i="29"/>
  <c r="Q29" i="29" s="1"/>
  <c r="N26" i="29"/>
  <c r="N29" i="29" s="1"/>
  <c r="K26" i="29"/>
  <c r="K29" i="29" s="1"/>
  <c r="H26" i="29"/>
  <c r="T15" i="29"/>
  <c r="T18" i="29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 s="1"/>
  <c r="F31" i="18"/>
  <c r="F42" i="18"/>
  <c r="F51" i="18" s="1"/>
  <c r="F48" i="18"/>
  <c r="F63" i="18"/>
  <c r="A1" i="17"/>
  <c r="A3" i="17"/>
  <c r="F14" i="17"/>
  <c r="F19" i="17"/>
  <c r="F36" i="17" s="1"/>
  <c r="F34" i="17"/>
  <c r="F44" i="17"/>
  <c r="F49" i="17"/>
  <c r="F63" i="17"/>
  <c r="A1" i="16"/>
  <c r="A3" i="16"/>
  <c r="F16" i="16"/>
  <c r="F21" i="16"/>
  <c r="F25" i="16"/>
  <c r="F35" i="16"/>
  <c r="F45" i="16"/>
  <c r="F44" i="16" s="1"/>
  <c r="A1" i="15"/>
  <c r="A3" i="15"/>
  <c r="F14" i="15"/>
  <c r="F29" i="15"/>
  <c r="F35" i="15"/>
  <c r="F39" i="15"/>
  <c r="F49" i="15"/>
  <c r="F47" i="15" s="1"/>
  <c r="F59" i="15"/>
  <c r="A1" i="14"/>
  <c r="H33" i="18" l="1"/>
  <c r="H55" i="18" s="1"/>
  <c r="H65" i="18" s="1"/>
  <c r="F33" i="18"/>
  <c r="F38" i="17" s="1"/>
  <c r="H52" i="17"/>
  <c r="H54" i="17" s="1"/>
  <c r="F52" i="17"/>
  <c r="F54" i="17" s="1"/>
  <c r="F33" i="16"/>
  <c r="H10" i="16"/>
  <c r="H57" i="16" s="1"/>
  <c r="F10" i="16"/>
  <c r="H43" i="15"/>
  <c r="F43" i="15"/>
  <c r="F10" i="15"/>
  <c r="H10" i="15"/>
  <c r="Q9" i="23"/>
  <c r="N9" i="23"/>
  <c r="H9" i="23"/>
  <c r="J2" i="33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H53" i="18"/>
  <c r="F53" i="18"/>
  <c r="K10" i="23"/>
  <c r="N10" i="23"/>
  <c r="F57" i="16"/>
  <c r="Q10" i="23"/>
  <c r="F56" i="17"/>
  <c r="H21" i="17"/>
  <c r="H21" i="18"/>
  <c r="H36" i="17"/>
  <c r="F21" i="18"/>
  <c r="I7" i="33"/>
  <c r="H7" i="33" s="1"/>
  <c r="G7" i="33" s="1"/>
  <c r="F7" i="33" s="1"/>
  <c r="E7" i="33" s="1"/>
  <c r="K9" i="23"/>
  <c r="F21" i="17"/>
  <c r="Q8" i="23"/>
  <c r="N8" i="23" s="1"/>
  <c r="K8" i="23" s="1"/>
  <c r="H8" i="23" s="1"/>
  <c r="H29" i="29"/>
  <c r="H10" i="23" s="1"/>
  <c r="T29" i="29"/>
  <c r="T10" i="23" s="1"/>
  <c r="F35" i="18" l="1"/>
  <c r="F55" i="18"/>
  <c r="F65" i="18" s="1"/>
  <c r="H66" i="15"/>
  <c r="F66" i="15"/>
  <c r="T21" i="29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  <c r="F57" i="18"/>
  <c r="F65" i="17"/>
  <c r="H38" i="17"/>
  <c r="H35" i="18"/>
  <c r="H56" i="17"/>
  <c r="F58" i="17" l="1"/>
  <c r="H58" i="17"/>
  <c r="H57" i="18"/>
  <c r="H65" i="17"/>
</calcChain>
</file>

<file path=xl/sharedStrings.xml><?xml version="1.0" encoding="utf-8"?>
<sst xmlns="http://schemas.openxmlformats.org/spreadsheetml/2006/main" count="541" uniqueCount="354">
  <si>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</si>
  <si>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</si>
  <si>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</si>
  <si>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</si>
  <si>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</si>
  <si>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</si>
  <si>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</si>
  <si>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</si>
  <si>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</si>
  <si>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</si>
  <si>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</si>
  <si>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</si>
  <si>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</si>
  <si>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</si>
  <si>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</si>
  <si>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</si>
  <si>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</si>
  <si>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</si>
  <si>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</si>
  <si>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</si>
  <si>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</si>
  <si>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</si>
  <si>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</si>
  <si>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</si>
  <si>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</si>
  <si>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</si>
  <si>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</si>
  <si>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</si>
  <si>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</si>
  <si>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</si>
  <si>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</si>
  <si>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</si>
  <si>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</si>
  <si>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</si>
  <si>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</si>
  <si>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</si>
  <si>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</si>
  <si>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</si>
  <si>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</si>
  <si>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</si>
  <si>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</si>
  <si>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</si>
  <si>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</si>
  <si>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</si>
  <si>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</si>
  <si>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</si>
  <si>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</si>
  <si>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</si>
  <si>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</si>
  <si>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</si>
  <si>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</si>
  <si>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</si>
  <si>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</si>
  <si>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</si>
  <si>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</si>
  <si>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</si>
  <si>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</si>
  <si>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</si>
  <si>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</si>
  <si>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</si>
  <si>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</si>
  <si>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</si>
  <si>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</si>
  <si>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</si>
  <si>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</si>
  <si>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</si>
  <si>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</si>
  <si>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</si>
  <si>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</si>
  <si>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</si>
  <si>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</si>
  <si>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</si>
  <si>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</si>
  <si>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</si>
  <si>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</si>
  <si>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</si>
  <si>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</si>
  <si>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</si>
  <si>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</si>
  <si>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</si>
  <si>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</si>
  <si>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</si>
  <si>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</si>
  <si>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</si>
  <si>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</si>
  <si>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</si>
  <si>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</si>
  <si>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</si>
  <si>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</si>
  <si>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</si>
  <si>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</si>
  <si>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</si>
  <si>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</si>
  <si>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</si>
  <si>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</si>
  <si>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</si>
  <si>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</si>
  <si>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</si>
  <si>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</si>
  <si>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</si>
  <si>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</si>
  <si>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</si>
  <si>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</si>
  <si>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</si>
  <si>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</si>
  <si>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</si>
  <si>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</si>
  <si>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</si>
  <si>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</si>
  <si>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</si>
  <si>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</si>
  <si>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</si>
  <si>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</si>
  <si>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</si>
  <si>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</si>
  <si>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</si>
  <si>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</si>
  <si>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</si>
  <si>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</si>
  <si>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</si>
  <si>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</si>
  <si>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</si>
  <si>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</si>
  <si>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</si>
  <si>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</si>
  <si>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</si>
  <si>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</si>
  <si>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</si>
  <si>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</si>
  <si>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</si>
  <si>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</si>
  <si>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</si>
  <si>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</si>
  <si>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</si>
  <si>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</si>
  <si>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</si>
  <si>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</si>
  <si>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</si>
  <si>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</si>
  <si>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</si>
  <si>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</si>
  <si>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</si>
  <si>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</si>
  <si>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</si>
  <si>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</si>
  <si>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</si>
  <si>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</si>
  <si>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</si>
  <si>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</si>
  <si>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</si>
  <si>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</si>
  <si>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</si>
  <si>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</si>
  <si>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</si>
  <si>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</si>
  <si>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</si>
  <si>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</si>
  <si>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</si>
  <si>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</si>
  <si>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</si>
  <si>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</si>
  <si>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</si>
  <si>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</si>
  <si>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</si>
  <si>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</si>
  <si>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</si>
  <si>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</si>
  <si>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</si>
  <si>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</si>
  <si>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</si>
  <si>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</si>
  <si>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</si>
  <si>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</si>
  <si>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</si>
  <si>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</si>
  <si>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</si>
  <si>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</si>
  <si>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</si>
  <si>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</si>
  <si>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</si>
  <si>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</si>
  <si>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</si>
  <si>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</si>
  <si>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</si>
  <si>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</si>
  <si>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</si>
  <si>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</si>
  <si>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</si>
  <si>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</si>
  <si>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</si>
  <si>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</si>
  <si>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</si>
  <si>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</si>
  <si>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</si>
  <si>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</si>
  <si>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</si>
  <si>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</si>
  <si>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</si>
  <si>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</si>
  <si>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</si>
  <si>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</si>
  <si>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</si>
  <si>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</si>
  <si>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</si>
  <si>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</si>
  <si>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</si>
  <si>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</si>
  <si>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</si>
  <si>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</si>
  <si>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</si>
  <si>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</si>
  <si>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</si>
  <si>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</si>
  <si>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</si>
  <si>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</si>
  <si>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</si>
  <si>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</si>
  <si>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</si>
  <si>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</si>
  <si>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</si>
  <si>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</si>
  <si>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</si>
  <si>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</si>
  <si>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</si>
  <si>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</si>
  <si>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</si>
  <si>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</si>
  <si>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</si>
  <si>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</si>
  <si>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</si>
  <si>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</si>
  <si>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</si>
  <si>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</si>
  <si>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</si>
  <si>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</si>
  <si>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</si>
  <si>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</si>
  <si>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</si>
  <si>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</si>
  <si>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</si>
  <si>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</si>
  <si>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</si>
  <si>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</si>
  <si>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</si>
  <si>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</si>
  <si>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</si>
  <si>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</si>
  <si>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</si>
  <si>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</si>
  <si>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</si>
  <si>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</si>
  <si>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</si>
  <si>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</si>
  <si>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</si>
  <si>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</si>
  <si>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</si>
  <si>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</si>
  <si>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</si>
  <si>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</si>
  <si>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</si>
  <si>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</si>
  <si>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</si>
  <si>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</si>
  <si>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</si>
  <si>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</si>
  <si>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</si>
  <si>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</si>
  <si>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</si>
  <si>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</si>
  <si>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</si>
  <si>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</si>
  <si>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</si>
  <si>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</si>
  <si>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</si>
  <si>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</si>
  <si>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</si>
  <si>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</si>
  <si>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</si>
  <si>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</si>
  <si>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</si>
  <si>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</si>
  <si>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</si>
  <si>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</si>
  <si>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</si>
  <si>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</si>
  <si>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</si>
  <si>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</si>
  <si>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</si>
  <si>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</si>
  <si>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</si>
  <si>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</si>
  <si>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</si>
  <si>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</si>
  <si>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</si>
  <si>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</si>
  <si>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</si>
  <si>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</si>
  <si>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</si>
  <si>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</si>
  <si>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</si>
  <si>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</si>
  <si>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</si>
  <si>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</si>
  <si>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</si>
  <si>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</si>
  <si>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</si>
  <si>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</si>
  <si>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</si>
  <si>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</si>
  <si>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</si>
  <si>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</si>
  <si>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</si>
  <si>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</si>
  <si>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</si>
  <si>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</si>
  <si>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</si>
  <si>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</si>
  <si>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</si>
  <si>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</si>
  <si>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</si>
  <si>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</si>
  <si>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</si>
  <si>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</si>
  <si>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</si>
  <si>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</si>
  <si>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</si>
  <si>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</si>
  <si>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</si>
  <si>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</si>
  <si>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</si>
  <si>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</si>
  <si>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</si>
  <si>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</si>
  <si>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</si>
  <si>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</si>
  <si>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</si>
  <si>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</si>
  <si>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</si>
  <si>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 Trois-Ponts</t>
  </si>
  <si>
    <t>Administration communale de :</t>
  </si>
  <si>
    <t>TROIS-PONTS</t>
  </si>
  <si>
    <t>Route de Coo, 58</t>
  </si>
  <si>
    <t>4980 TROIS-PONTS</t>
  </si>
  <si>
    <t>info@troisponts.be</t>
  </si>
  <si>
    <t>28/04/2025</t>
  </si>
  <si>
    <t>27/06/2025</t>
  </si>
  <si>
    <t>Compte</t>
  </si>
  <si>
    <t>Sophie GRAULICH</t>
  </si>
  <si>
    <t>080689882</t>
  </si>
  <si>
    <t>080689898</t>
  </si>
  <si>
    <t>directiongenerale@troisponts.be</t>
  </si>
  <si>
    <t>Benoit MIECRET</t>
  </si>
  <si>
    <t>080689886</t>
  </si>
  <si>
    <t>receveur@troisponts.be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</si>
</sst>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_ ;\-#,##0.00\ "/>
    <numFmt numFmtId="167" formatCode="#,##0_ ;\-#,##0\ "/>
    <numFmt numFmtId="168" formatCode="&quot;Code I.N.S. : &quot;\ 0\ \ \ \ \ \ \ \ \ \ \ \ \ \ \ \ \ \ \ \ \ \ \ \ \ \ \ \ \ \ "/>
    <numFmt numFmtId="169" formatCode="&quot;Code I.N.S. : &quot;\ 0"/>
    <numFmt numFmtId="170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77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9" fontId="13" fillId="0" borderId="0" xfId="13" applyNumberFormat="1" applyFont="1" applyAlignment="1">
      <alignment horizontal="left" vertical="center"/>
    </xf>
    <xf numFmtId="169" fontId="14" fillId="0" borderId="0" xfId="13" applyNumberFormat="1" applyFont="1" applyAlignment="1">
      <alignment horizontal="left" vertical="center"/>
    </xf>
    <xf numFmtId="0" fontId="13" fillId="0" borderId="0" xfId="13" applyFont="1" applyAlignment="1">
      <alignment horizontal="centerContinuous"/>
    </xf>
    <xf numFmtId="0" fontId="14" fillId="0" borderId="0" xfId="13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Alignment="1">
      <alignment horizontal="left"/>
    </xf>
    <xf numFmtId="0" fontId="13" fillId="0" borderId="0" xfId="14" applyFont="1" applyProtection="1">
      <protection hidden="1"/>
    </xf>
    <xf numFmtId="169" fontId="14" fillId="0" borderId="0" xfId="14" applyNumberFormat="1" applyFont="1" applyAlignment="1" applyProtection="1">
      <alignment horizontal="left" vertical="center"/>
      <protection hidden="1"/>
    </xf>
    <xf numFmtId="169" fontId="13" fillId="0" borderId="0" xfId="14" applyNumberFormat="1" applyFont="1" applyAlignment="1" applyProtection="1">
      <alignment horizontal="centerContinuous" vertical="center"/>
      <protection hidden="1"/>
    </xf>
    <xf numFmtId="0" fontId="13" fillId="0" borderId="0" xfId="0" applyFont="1"/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7" borderId="8" xfId="0" applyFill="1" applyBorder="1"/>
    <xf numFmtId="0" fontId="15" fillId="0" borderId="0" xfId="0" applyFont="1"/>
    <xf numFmtId="0" fontId="13" fillId="0" borderId="0" xfId="0" applyFont="1" applyAlignment="1">
      <alignment vertical="center"/>
    </xf>
    <xf numFmtId="3" fontId="13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17" fillId="0" borderId="0" xfId="0" applyFont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 wrapText="1"/>
    </xf>
    <xf numFmtId="4" fontId="17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7" fillId="0" borderId="0" xfId="14" applyFont="1" applyAlignment="1">
      <alignment horizontal="left"/>
    </xf>
    <xf numFmtId="0" fontId="17" fillId="0" borderId="0" xfId="14" applyFont="1" applyProtection="1">
      <protection hidden="1"/>
    </xf>
    <xf numFmtId="169" fontId="18" fillId="0" borderId="0" xfId="14" applyNumberFormat="1" applyFont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8" fontId="17" fillId="0" borderId="0" xfId="11" applyNumberFormat="1" applyFont="1" applyAlignment="1" applyProtection="1">
      <alignment horizontal="centerContinuous"/>
      <protection hidden="1"/>
    </xf>
    <xf numFmtId="0" fontId="17" fillId="0" borderId="0" xfId="11" applyFont="1" applyProtection="1">
      <protection hidden="1"/>
    </xf>
    <xf numFmtId="169" fontId="18" fillId="0" borderId="0" xfId="11" applyNumberFormat="1" applyFont="1" applyAlignment="1" applyProtection="1">
      <alignment horizontal="left"/>
      <protection hidden="1"/>
    </xf>
    <xf numFmtId="0" fontId="18" fillId="0" borderId="0" xfId="11" applyFont="1" applyAlignment="1" applyProtection="1">
      <alignment horizontal="right" vertical="center"/>
      <protection hidden="1"/>
    </xf>
    <xf numFmtId="0" fontId="25" fillId="0" borderId="0" xfId="11" applyFont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Alignment="1" applyProtection="1">
      <alignment horizontal="right"/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27" fillId="0" borderId="0" xfId="11" applyFont="1" applyProtection="1"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Border="1" applyAlignment="1" applyProtection="1">
      <alignment horizontal="center" vertical="center"/>
      <protection hidden="1"/>
    </xf>
    <xf numFmtId="0" fontId="17" fillId="0" borderId="15" xfId="11" quotePrefix="1" applyFont="1" applyBorder="1" applyAlignment="1" applyProtection="1">
      <alignment horizontal="center"/>
      <protection hidden="1"/>
    </xf>
    <xf numFmtId="0" fontId="17" fillId="0" borderId="15" xfId="11" applyFont="1" applyBorder="1" applyAlignment="1" applyProtection="1">
      <alignment horizontal="left"/>
      <protection hidden="1"/>
    </xf>
    <xf numFmtId="0" fontId="17" fillId="0" borderId="16" xfId="11" applyFont="1" applyBorder="1" applyAlignment="1" applyProtection="1">
      <alignment horizontal="center"/>
      <protection hidden="1"/>
    </xf>
    <xf numFmtId="0" fontId="17" fillId="0" borderId="0" xfId="0" applyFont="1" applyAlignment="1">
      <alignment horizontal="left"/>
    </xf>
    <xf numFmtId="4" fontId="24" fillId="0" borderId="0" xfId="0" applyNumberFormat="1" applyFont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1" fillId="0" borderId="0" xfId="0" applyFont="1" applyAlignment="1">
      <alignment horizontal="left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/>
    </xf>
    <xf numFmtId="0" fontId="31" fillId="0" borderId="0" xfId="0" applyFont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6" fontId="11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7" fontId="17" fillId="0" borderId="0" xfId="5" applyNumberFormat="1" applyFont="1" applyFill="1" applyBorder="1" applyAlignment="1">
      <alignment vertical="center"/>
    </xf>
    <xf numFmtId="0" fontId="18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/>
    <xf numFmtId="0" fontId="17" fillId="23" borderId="0" xfId="0" applyFont="1" applyFill="1"/>
    <xf numFmtId="0" fontId="17" fillId="23" borderId="3" xfId="0" applyFont="1" applyFill="1" applyBorder="1"/>
    <xf numFmtId="0" fontId="17" fillId="23" borderId="17" xfId="0" applyFont="1" applyFill="1" applyBorder="1"/>
    <xf numFmtId="0" fontId="17" fillId="23" borderId="1" xfId="0" applyFont="1" applyFill="1" applyBorder="1"/>
    <xf numFmtId="0" fontId="17" fillId="23" borderId="4" xfId="0" applyFont="1" applyFill="1" applyBorder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/>
    <xf numFmtId="0" fontId="11" fillId="0" borderId="8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Alignment="1">
      <alignment horizontal="right"/>
    </xf>
    <xf numFmtId="0" fontId="7" fillId="0" borderId="5" xfId="0" applyFont="1" applyBorder="1" applyAlignment="1">
      <alignment horizontal="left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" fontId="0" fillId="0" borderId="5" xfId="5" applyNumberFormat="1" applyFont="1" applyBorder="1"/>
    <xf numFmtId="0" fontId="11" fillId="0" borderId="0" xfId="0" applyFont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33" fillId="23" borderId="0" xfId="0" applyFont="1" applyFill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49" fontId="0" fillId="0" borderId="22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11" fillId="0" borderId="9" xfId="0" applyNumberFormat="1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1" fillId="0" borderId="9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7" fontId="17" fillId="6" borderId="23" xfId="5" applyNumberFormat="1" applyFont="1" applyFill="1" applyBorder="1" applyAlignment="1">
      <alignment horizontal="center" vertical="center"/>
    </xf>
    <xf numFmtId="167" fontId="17" fillId="6" borderId="24" xfId="5" applyNumberFormat="1" applyFont="1" applyFill="1" applyBorder="1" applyAlignment="1">
      <alignment horizontal="center" vertical="center"/>
    </xf>
    <xf numFmtId="167" fontId="17" fillId="6" borderId="25" xfId="5" applyNumberFormat="1" applyFont="1" applyFill="1" applyBorder="1" applyAlignment="1">
      <alignment horizontal="center" vertical="center"/>
    </xf>
    <xf numFmtId="167" fontId="17" fillId="13" borderId="23" xfId="5" applyNumberFormat="1" applyFont="1" applyFill="1" applyBorder="1" applyAlignment="1">
      <alignment horizontal="center" vertical="center"/>
    </xf>
    <xf numFmtId="167" fontId="17" fillId="13" borderId="24" xfId="5" applyNumberFormat="1" applyFont="1" applyFill="1" applyBorder="1" applyAlignment="1">
      <alignment horizontal="center" vertical="center"/>
    </xf>
    <xf numFmtId="167" fontId="17" fillId="13" borderId="25" xfId="5" applyNumberFormat="1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/>
    <xf numFmtId="0" fontId="17" fillId="12" borderId="20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0" fontId="17" fillId="18" borderId="25" xfId="0" applyFont="1" applyFill="1" applyBorder="1" applyAlignment="1">
      <alignment horizontal="left" vertical="center"/>
    </xf>
    <xf numFmtId="165" fontId="13" fillId="18" borderId="23" xfId="5" applyNumberFormat="1" applyFont="1" applyFill="1" applyBorder="1" applyAlignment="1">
      <alignment vertical="center"/>
    </xf>
    <xf numFmtId="165" fontId="13" fillId="18" borderId="24" xfId="5" applyNumberFormat="1" applyFont="1" applyFill="1" applyBorder="1" applyAlignment="1">
      <alignment vertical="center"/>
    </xf>
    <xf numFmtId="165" fontId="13" fillId="18" borderId="25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3" xfId="0" applyFont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165" fontId="13" fillId="2" borderId="29" xfId="5" applyNumberFormat="1" applyFont="1" applyFill="1" applyBorder="1" applyAlignment="1">
      <alignment vertical="center"/>
    </xf>
    <xf numFmtId="165" fontId="13" fillId="2" borderId="19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165" fontId="13" fillId="2" borderId="27" xfId="5" applyNumberFormat="1" applyFont="1" applyFill="1" applyBorder="1" applyAlignment="1">
      <alignment vertical="center"/>
    </xf>
    <xf numFmtId="165" fontId="13" fillId="2" borderId="28" xfId="5" applyNumberFormat="1" applyFont="1" applyFill="1" applyBorder="1" applyAlignment="1">
      <alignment vertical="center"/>
    </xf>
    <xf numFmtId="165" fontId="13" fillId="14" borderId="23" xfId="5" applyNumberFormat="1" applyFont="1" applyFill="1" applyBorder="1" applyAlignment="1">
      <alignment vertical="center"/>
    </xf>
    <xf numFmtId="165" fontId="13" fillId="14" borderId="24" xfId="5" applyNumberFormat="1" applyFont="1" applyFill="1" applyBorder="1" applyAlignment="1">
      <alignment vertical="center"/>
    </xf>
    <xf numFmtId="165" fontId="13" fillId="14" borderId="25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165" fontId="13" fillId="2" borderId="0" xfId="5" applyNumberFormat="1" applyFont="1" applyFill="1" applyBorder="1" applyAlignment="1">
      <alignment vertical="center"/>
    </xf>
    <xf numFmtId="165" fontId="13" fillId="2" borderId="3" xfId="5" applyNumberFormat="1" applyFont="1" applyFill="1" applyBorder="1" applyAlignment="1">
      <alignment vertical="center"/>
    </xf>
    <xf numFmtId="0" fontId="18" fillId="12" borderId="5" xfId="0" applyFont="1" applyFill="1" applyBorder="1" applyAlignment="1">
      <alignment horizontal="right" vertical="center"/>
    </xf>
    <xf numFmtId="0" fontId="18" fillId="12" borderId="5" xfId="0" applyFont="1" applyFill="1" applyBorder="1" applyAlignment="1">
      <alignment horizontal="center" vertical="center"/>
    </xf>
    <xf numFmtId="4" fontId="13" fillId="2" borderId="10" xfId="5" applyNumberFormat="1" applyFont="1" applyFill="1" applyBorder="1" applyAlignment="1">
      <alignment vertical="center"/>
    </xf>
    <xf numFmtId="165" fontId="13" fillId="2" borderId="9" xfId="5" applyNumberFormat="1" applyFont="1" applyFill="1" applyBorder="1" applyAlignment="1">
      <alignment vertical="center"/>
    </xf>
    <xf numFmtId="165" fontId="13" fillId="2" borderId="2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/>
    <xf numFmtId="0" fontId="0" fillId="17" borderId="6" xfId="0" applyFill="1" applyBorder="1"/>
    <xf numFmtId="0" fontId="18" fillId="12" borderId="21" xfId="0" applyFont="1" applyFill="1" applyBorder="1" applyAlignment="1">
      <alignment horizontal="right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5" xfId="0" applyBorder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/>
    <xf numFmtId="0" fontId="0" fillId="16" borderId="6" xfId="0" applyFill="1" applyBorder="1"/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7" fillId="0" borderId="7" xfId="0" applyFont="1" applyBorder="1"/>
    <xf numFmtId="0" fontId="17" fillId="0" borderId="0" xfId="0" applyFont="1"/>
    <xf numFmtId="0" fontId="17" fillId="0" borderId="3" xfId="0" applyFont="1" applyBorder="1"/>
    <xf numFmtId="0" fontId="17" fillId="0" borderId="7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17" fillId="0" borderId="0" xfId="11" applyFont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70" fontId="18" fillId="0" borderId="29" xfId="11" applyNumberFormat="1" applyFont="1" applyBorder="1" applyAlignment="1" applyProtection="1">
      <alignment horizontal="center" vertical="center"/>
      <protection hidden="1"/>
    </xf>
    <xf numFmtId="170" fontId="18" fillId="0" borderId="31" xfId="11" applyNumberFormat="1" applyFont="1" applyBorder="1" applyAlignment="1" applyProtection="1">
      <alignment horizontal="center" vertical="center"/>
      <protection hidden="1"/>
    </xf>
    <xf numFmtId="170" fontId="18" fillId="0" borderId="0" xfId="11" applyNumberFormat="1" applyFont="1" applyAlignment="1" applyProtection="1">
      <alignment horizontal="center" vertical="center"/>
      <protection hidden="1"/>
    </xf>
    <xf numFmtId="170" fontId="18" fillId="0" borderId="34" xfId="11" applyNumberFormat="1" applyFont="1" applyBorder="1" applyAlignment="1" applyProtection="1">
      <alignment horizontal="center" vertical="center"/>
      <protection hidden="1"/>
    </xf>
    <xf numFmtId="170" fontId="18" fillId="0" borderId="27" xfId="11" applyNumberFormat="1" applyFont="1" applyBorder="1" applyAlignment="1" applyProtection="1">
      <alignment horizontal="center" vertical="center"/>
      <protection hidden="1"/>
    </xf>
    <xf numFmtId="170" fontId="18" fillId="0" borderId="30" xfId="11" applyNumberFormat="1" applyFont="1" applyBorder="1" applyAlignment="1" applyProtection="1">
      <alignment horizontal="center" vertical="center"/>
      <protection hidden="1"/>
    </xf>
    <xf numFmtId="170" fontId="18" fillId="0" borderId="18" xfId="11" applyNumberFormat="1" applyFont="1" applyBorder="1" applyAlignment="1" applyProtection="1">
      <alignment horizontal="center" vertical="center"/>
      <protection hidden="1"/>
    </xf>
    <xf numFmtId="170" fontId="18" fillId="0" borderId="19" xfId="11" applyNumberFormat="1" applyFont="1" applyBorder="1" applyAlignment="1" applyProtection="1">
      <alignment horizontal="center" vertical="center"/>
      <protection hidden="1"/>
    </xf>
    <xf numFmtId="170" fontId="18" fillId="0" borderId="7" xfId="11" applyNumberFormat="1" applyFont="1" applyBorder="1" applyAlignment="1" applyProtection="1">
      <alignment horizontal="center" vertical="center"/>
      <protection hidden="1"/>
    </xf>
    <xf numFmtId="170" fontId="18" fillId="0" borderId="3" xfId="11" applyNumberFormat="1" applyFont="1" applyBorder="1" applyAlignment="1" applyProtection="1">
      <alignment horizontal="center" vertical="center"/>
      <protection hidden="1"/>
    </xf>
    <xf numFmtId="170" fontId="18" fillId="0" borderId="26" xfId="11" applyNumberFormat="1" applyFont="1" applyBorder="1" applyAlignment="1" applyProtection="1">
      <alignment horizontal="center" vertical="center"/>
      <protection hidden="1"/>
    </xf>
    <xf numFmtId="170" fontId="18" fillId="0" borderId="28" xfId="11" applyNumberFormat="1" applyFont="1" applyBorder="1" applyAlignment="1" applyProtection="1">
      <alignment horizontal="center" vertical="center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0" fontId="17" fillId="0" borderId="0" xfId="10" applyFont="1"/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4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3" fontId="17" fillId="0" borderId="7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7" fillId="0" borderId="7" xfId="13" applyNumberFormat="1" applyFont="1" applyBorder="1"/>
    <xf numFmtId="4" fontId="17" fillId="0" borderId="34" xfId="13" applyNumberFormat="1" applyFont="1" applyBorder="1"/>
    <xf numFmtId="4" fontId="26" fillId="0" borderId="26" xfId="13" applyNumberFormat="1" applyFont="1" applyBorder="1"/>
    <xf numFmtId="4" fontId="26" fillId="0" borderId="30" xfId="13" applyNumberFormat="1" applyFont="1" applyBorder="1"/>
    <xf numFmtId="4" fontId="17" fillId="0" borderId="10" xfId="13" applyNumberFormat="1" applyFont="1" applyBorder="1"/>
    <xf numFmtId="4" fontId="17" fillId="0" borderId="33" xfId="13" applyNumberFormat="1" applyFont="1" applyBorder="1"/>
    <xf numFmtId="4" fontId="26" fillId="0" borderId="17" xfId="13" applyNumberFormat="1" applyFont="1" applyBorder="1"/>
    <xf numFmtId="4" fontId="26" fillId="0" borderId="32" xfId="13" applyNumberFormat="1" applyFont="1" applyBorder="1"/>
    <xf numFmtId="4" fontId="26" fillId="0" borderId="10" xfId="13" applyNumberFormat="1" applyFont="1" applyBorder="1"/>
    <xf numFmtId="4" fontId="26" fillId="0" borderId="33" xfId="13" applyNumberFormat="1" applyFont="1" applyBorder="1"/>
    <xf numFmtId="4" fontId="26" fillId="0" borderId="28" xfId="13" applyNumberFormat="1" applyFont="1" applyBorder="1"/>
    <xf numFmtId="3" fontId="17" fillId="0" borderId="18" xfId="13" applyNumberFormat="1" applyFont="1" applyBorder="1"/>
    <xf numFmtId="3" fontId="17" fillId="0" borderId="31" xfId="13" applyNumberFormat="1" applyFont="1" applyBorder="1"/>
    <xf numFmtId="4" fontId="17" fillId="0" borderId="3" xfId="13" applyNumberFormat="1" applyFont="1" applyBorder="1"/>
    <xf numFmtId="4" fontId="17" fillId="0" borderId="2" xfId="13" applyNumberFormat="1" applyFont="1" applyBorder="1"/>
    <xf numFmtId="4" fontId="26" fillId="0" borderId="4" xfId="13" applyNumberFormat="1" applyFont="1" applyBorder="1"/>
    <xf numFmtId="4" fontId="26" fillId="0" borderId="2" xfId="13" applyNumberFormat="1" applyFont="1" applyBorder="1"/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70" fontId="18" fillId="0" borderId="18" xfId="13" applyNumberFormat="1" applyFont="1" applyBorder="1" applyAlignment="1">
      <alignment horizontal="center" vertical="center"/>
    </xf>
    <xf numFmtId="170" fontId="18" fillId="0" borderId="31" xfId="13" applyNumberFormat="1" applyFont="1" applyBorder="1" applyAlignment="1">
      <alignment horizontal="center" vertical="center"/>
    </xf>
    <xf numFmtId="170" fontId="18" fillId="0" borderId="7" xfId="13" applyNumberFormat="1" applyFont="1" applyBorder="1" applyAlignment="1">
      <alignment horizontal="center" vertical="center"/>
    </xf>
    <xf numFmtId="170" fontId="18" fillId="0" borderId="34" xfId="13" applyNumberFormat="1" applyFont="1" applyBorder="1" applyAlignment="1">
      <alignment horizontal="center" vertical="center"/>
    </xf>
    <xf numFmtId="170" fontId="18" fillId="0" borderId="26" xfId="13" applyNumberFormat="1" applyFont="1" applyBorder="1" applyAlignment="1">
      <alignment horizontal="center" vertical="center"/>
    </xf>
    <xf numFmtId="170" fontId="18" fillId="0" borderId="30" xfId="13" applyNumberFormat="1" applyFont="1" applyBorder="1" applyAlignment="1">
      <alignment horizontal="center" vertical="center"/>
    </xf>
    <xf numFmtId="170" fontId="18" fillId="0" borderId="19" xfId="13" applyNumberFormat="1" applyFont="1" applyBorder="1" applyAlignment="1">
      <alignment horizontal="center" vertical="center"/>
    </xf>
    <xf numFmtId="170" fontId="18" fillId="0" borderId="3" xfId="13" applyNumberFormat="1" applyFont="1" applyBorder="1" applyAlignment="1">
      <alignment horizontal="center" vertical="center"/>
    </xf>
    <xf numFmtId="170" fontId="18" fillId="0" borderId="28" xfId="13" applyNumberFormat="1" applyFont="1" applyBorder="1" applyAlignment="1">
      <alignment horizontal="center" vertical="center"/>
    </xf>
    <xf numFmtId="3" fontId="17" fillId="0" borderId="19" xfId="13" applyNumberFormat="1" applyFont="1" applyBorder="1"/>
    <xf numFmtId="4" fontId="17" fillId="0" borderId="7" xfId="12" quotePrefix="1" applyNumberFormat="1" applyFont="1" applyBorder="1" applyProtection="1">
      <protection hidden="1"/>
    </xf>
    <xf numFmtId="4" fontId="17" fillId="0" borderId="34" xfId="12" quotePrefix="1" applyNumberFormat="1" applyFont="1" applyBorder="1" applyProtection="1">
      <protection hidden="1"/>
    </xf>
    <xf numFmtId="4" fontId="26" fillId="0" borderId="17" xfId="12" applyNumberFormat="1" applyFont="1" applyBorder="1" applyProtection="1">
      <protection hidden="1"/>
    </xf>
    <xf numFmtId="4" fontId="26" fillId="0" borderId="32" xfId="12" applyNumberFormat="1" applyFont="1" applyBorder="1" applyProtection="1">
      <protection hidden="1"/>
    </xf>
    <xf numFmtId="4" fontId="17" fillId="0" borderId="10" xfId="12" applyNumberFormat="1" applyFont="1" applyBorder="1" applyProtection="1">
      <protection hidden="1"/>
    </xf>
    <xf numFmtId="4" fontId="17" fillId="0" borderId="33" xfId="12" applyNumberFormat="1" applyFont="1" applyBorder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Border="1" applyProtection="1">
      <protection hidden="1"/>
    </xf>
    <xf numFmtId="4" fontId="17" fillId="0" borderId="34" xfId="12" applyNumberFormat="1" applyFont="1" applyBorder="1" applyProtection="1">
      <protection hidden="1"/>
    </xf>
    <xf numFmtId="4" fontId="17" fillId="0" borderId="17" xfId="12" applyNumberFormat="1" applyFont="1" applyBorder="1" applyProtection="1">
      <protection hidden="1"/>
    </xf>
    <xf numFmtId="4" fontId="17" fillId="0" borderId="32" xfId="12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0" xfId="12" quotePrefix="1" applyNumberFormat="1" applyFont="1" applyProtection="1"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17" fillId="0" borderId="9" xfId="12" applyNumberFormat="1" applyFont="1" applyBorder="1" applyProtection="1"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10" xfId="12" quotePrefix="1" applyNumberFormat="1" applyFont="1" applyBorder="1" applyProtection="1">
      <protection hidden="1"/>
    </xf>
    <xf numFmtId="4" fontId="17" fillId="0" borderId="33" xfId="12" quotePrefix="1" applyNumberFormat="1" applyFont="1" applyBorder="1" applyProtection="1">
      <protection hidden="1"/>
    </xf>
    <xf numFmtId="4" fontId="17" fillId="0" borderId="1" xfId="12" applyNumberFormat="1" applyFont="1" applyBorder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Protection="1"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9" xfId="12" quotePrefix="1" applyNumberFormat="1" applyFont="1" applyBorder="1" applyProtection="1"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Protection="1">
      <protection hidden="1"/>
    </xf>
    <xf numFmtId="4" fontId="17" fillId="0" borderId="34" xfId="14" applyNumberFormat="1" applyFont="1" applyBorder="1" applyProtection="1">
      <protection hidden="1"/>
    </xf>
    <xf numFmtId="4" fontId="17" fillId="0" borderId="0" xfId="14" quotePrefix="1" applyNumberFormat="1" applyFont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9" fontId="18" fillId="0" borderId="11" xfId="14" applyNumberFormat="1" applyFont="1" applyBorder="1" applyAlignment="1" applyProtection="1">
      <alignment horizontal="center" vertical="center"/>
      <protection hidden="1"/>
    </xf>
    <xf numFmtId="169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10700.669999998994</c:v>
                </c:pt>
                <c:pt idx="1">
                  <c:v>34494.729999998584</c:v>
                </c:pt>
                <c:pt idx="2">
                  <c:v>53633.509999999776</c:v>
                </c:pt>
                <c:pt idx="3">
                  <c:v>501624</c:v>
                </c:pt>
                <c:pt idx="4">
                  <c:v>659860.8900000006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309611.02999999933</c:v>
                </c:pt>
                <c:pt idx="1">
                  <c:v>373910.41999999899</c:v>
                </c:pt>
                <c:pt idx="2">
                  <c:v>435292.1799999997</c:v>
                </c:pt>
                <c:pt idx="3">
                  <c:v>593520.90999999829</c:v>
                </c:pt>
                <c:pt idx="4">
                  <c:v>1226177.8100000005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6789537.1000000006</c:v>
                </c:pt>
                <c:pt idx="1">
                  <c:v>7037217.8800000008</c:v>
                </c:pt>
                <c:pt idx="2">
                  <c:v>7834438.1699999999</c:v>
                </c:pt>
                <c:pt idx="3">
                  <c:v>8247898.6799999997</c:v>
                </c:pt>
                <c:pt idx="4">
                  <c:v>8632266.9499999993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6800237.7699999996</c:v>
                </c:pt>
                <c:pt idx="1">
                  <c:v>7071712.6099999994</c:v>
                </c:pt>
                <c:pt idx="2">
                  <c:v>7888071.6799999997</c:v>
                </c:pt>
                <c:pt idx="3">
                  <c:v>8749522.6799999997</c:v>
                </c:pt>
                <c:pt idx="4">
                  <c:v>9292127.8399999999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2207641.46</c:v>
                </c:pt>
                <c:pt idx="1">
                  <c:v>696004.69000000006</c:v>
                </c:pt>
                <c:pt idx="2">
                  <c:v>477302.33999999997</c:v>
                </c:pt>
                <c:pt idx="3">
                  <c:v>615509.58000000007</c:v>
                </c:pt>
                <c:pt idx="4">
                  <c:v>1678811.3099999998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2480409.35</c:v>
                </c:pt>
                <c:pt idx="1">
                  <c:v>475496.12</c:v>
                </c:pt>
                <c:pt idx="2">
                  <c:v>830753.16999999993</c:v>
                </c:pt>
                <c:pt idx="3">
                  <c:v>1557031.61</c:v>
                </c:pt>
                <c:pt idx="4">
                  <c:v>1135086.2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8" t="s">
        <v>8</v>
      </c>
      <c r="B3" s="9" t="s">
        <v>9</v>
      </c>
    </row>
    <row r="5" spans="1:5">
      <c r="A5" t="s">
        <v>10</v>
      </c>
      <c r="B5" s="10"/>
      <c r="C5" s="4"/>
    </row>
    <row r="6" spans="1:5">
      <c r="B6" s="4"/>
      <c r="C6" s="4"/>
    </row>
    <row r="7" spans="1:5">
      <c r="B7" s="10"/>
      <c r="C7" s="4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zoomScaleNormal="100" workbookViewId="0">
      <selection activeCell="Y15" sqref="Y15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86" t="s">
        <v>294</v>
      </c>
      <c r="B1" s="287"/>
      <c r="C1" s="287"/>
      <c r="D1" s="287"/>
      <c r="E1" s="287"/>
      <c r="F1" s="287"/>
      <c r="G1" s="290" t="s">
        <v>338</v>
      </c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36"/>
      <c r="U1" s="209" t="s">
        <v>12</v>
      </c>
      <c r="V1" s="247">
        <v>63086</v>
      </c>
    </row>
    <row r="2" spans="1:22">
      <c r="A2" s="288"/>
      <c r="B2" s="289"/>
      <c r="C2" s="289"/>
      <c r="D2" s="289"/>
      <c r="E2" s="289"/>
      <c r="F2" s="289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37"/>
      <c r="U2" s="210" t="s">
        <v>1</v>
      </c>
      <c r="V2" s="248">
        <f>R27</f>
        <v>2024</v>
      </c>
    </row>
    <row r="3" spans="1:22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U3" s="182" t="s">
        <v>32</v>
      </c>
      <c r="V3" s="259">
        <v>2</v>
      </c>
    </row>
    <row r="4" spans="1:22" ht="13.9" customHeight="1" thickBot="1">
      <c r="A4" s="172"/>
      <c r="B4" s="29"/>
      <c r="C4" s="29"/>
      <c r="D4" s="29"/>
      <c r="E4" s="29"/>
      <c r="F4" s="54"/>
      <c r="G4" s="54"/>
      <c r="H4" s="29"/>
      <c r="I4" s="29"/>
      <c r="J4" s="54"/>
      <c r="K4" s="54"/>
      <c r="L4" s="54"/>
      <c r="M4" s="54"/>
      <c r="N4" s="29"/>
      <c r="O4" s="29"/>
      <c r="P4" s="182"/>
      <c r="Q4" s="182"/>
      <c r="R4" s="183"/>
      <c r="S4" s="183"/>
    </row>
    <row r="5" spans="1:22" ht="13.9" customHeight="1" thickTop="1">
      <c r="C5" s="185"/>
      <c r="D5" s="186"/>
      <c r="E5" s="186"/>
      <c r="F5" s="186"/>
      <c r="G5" s="186"/>
      <c r="H5" s="187"/>
      <c r="I5" s="187"/>
      <c r="J5" s="186"/>
      <c r="K5" s="186"/>
      <c r="L5" s="187"/>
      <c r="M5" s="187"/>
      <c r="N5" s="187"/>
      <c r="O5" s="187"/>
      <c r="P5" s="186"/>
      <c r="Q5" s="186"/>
      <c r="R5" s="188"/>
      <c r="S5" s="188"/>
      <c r="T5" s="189"/>
      <c r="U5" s="190"/>
    </row>
    <row r="6" spans="1:22" ht="13.9" customHeight="1">
      <c r="C6" s="191"/>
      <c r="D6" s="192"/>
      <c r="E6" s="192"/>
      <c r="F6" s="192"/>
      <c r="G6" s="255"/>
      <c r="H6" s="256"/>
      <c r="I6" s="256"/>
      <c r="J6" s="255"/>
      <c r="K6" s="255"/>
      <c r="L6" s="256"/>
      <c r="M6" s="256"/>
      <c r="N6" s="256"/>
      <c r="O6" s="256"/>
      <c r="P6" s="255"/>
      <c r="Q6" s="255"/>
      <c r="R6" s="257"/>
      <c r="S6" s="257"/>
      <c r="T6" s="195"/>
      <c r="U6" s="196"/>
    </row>
    <row r="7" spans="1:22" ht="57" customHeight="1">
      <c r="C7" s="191"/>
      <c r="D7" s="192"/>
      <c r="E7" s="192"/>
      <c r="F7" s="253"/>
      <c r="G7" s="268" t="s">
        <v>336</v>
      </c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54"/>
      <c r="U7" s="196"/>
    </row>
    <row r="8" spans="1:22" ht="13.9" customHeight="1">
      <c r="C8" s="191"/>
      <c r="D8" s="192"/>
      <c r="E8" s="192"/>
      <c r="F8" s="253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58"/>
      <c r="T8" s="254"/>
      <c r="U8" s="196"/>
      <c r="V8" s="184"/>
    </row>
    <row r="9" spans="1:22" ht="13.9" customHeight="1">
      <c r="C9" s="191"/>
      <c r="D9" s="192"/>
      <c r="E9" s="192"/>
      <c r="F9" s="253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58"/>
      <c r="T9" s="254"/>
      <c r="U9" s="196"/>
    </row>
    <row r="10" spans="1:22" ht="13.9" customHeight="1">
      <c r="C10" s="191"/>
      <c r="D10" s="192"/>
      <c r="E10" s="192"/>
      <c r="F10" s="253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58"/>
      <c r="T10" s="254"/>
      <c r="U10" s="196"/>
    </row>
    <row r="11" spans="1:22" ht="13.9" customHeight="1">
      <c r="C11" s="191"/>
      <c r="D11" s="192"/>
      <c r="E11" s="192"/>
      <c r="F11" s="192"/>
      <c r="G11" s="269" t="s">
        <v>335</v>
      </c>
      <c r="H11" s="270"/>
      <c r="I11" s="270"/>
      <c r="J11" s="270"/>
      <c r="K11" s="270"/>
      <c r="L11" s="270"/>
      <c r="M11" s="270"/>
      <c r="N11" s="270"/>
      <c r="O11" s="270"/>
      <c r="P11" s="270"/>
      <c r="Q11" s="270"/>
      <c r="R11" s="270"/>
      <c r="S11" s="271"/>
      <c r="T11" s="195"/>
      <c r="U11" s="196"/>
    </row>
    <row r="12" spans="1:22" ht="13.9" customHeight="1">
      <c r="C12" s="191"/>
      <c r="D12" s="192"/>
      <c r="E12" s="192"/>
      <c r="F12" s="192"/>
      <c r="G12" s="192"/>
      <c r="H12" s="193"/>
      <c r="I12" s="193"/>
      <c r="J12" s="192"/>
      <c r="K12" s="192"/>
      <c r="L12" s="193"/>
      <c r="M12" s="193"/>
      <c r="N12" s="193"/>
      <c r="O12" s="193"/>
      <c r="P12" s="192"/>
      <c r="Q12" s="192"/>
      <c r="R12" s="194"/>
      <c r="S12" s="194"/>
      <c r="T12" s="195"/>
      <c r="U12" s="196"/>
    </row>
    <row r="13" spans="1:22" ht="13.9" customHeight="1">
      <c r="C13" s="191"/>
      <c r="D13" s="192"/>
      <c r="E13" s="192"/>
      <c r="F13" s="192"/>
      <c r="G13" s="192"/>
      <c r="H13" s="193"/>
      <c r="I13" s="193"/>
      <c r="J13" s="192"/>
      <c r="K13" s="192"/>
      <c r="L13" s="193"/>
      <c r="M13" s="193"/>
      <c r="N13" s="193"/>
      <c r="O13" s="193"/>
      <c r="P13" s="192"/>
      <c r="Q13" s="192"/>
      <c r="R13" s="194"/>
      <c r="S13" s="194"/>
      <c r="T13" s="195"/>
      <c r="U13" s="196"/>
    </row>
    <row r="14" spans="1:22" ht="13.9" customHeight="1" thickBot="1">
      <c r="C14" s="197"/>
      <c r="D14" s="198"/>
      <c r="E14" s="198"/>
      <c r="F14" s="198"/>
      <c r="G14" s="198"/>
      <c r="H14" s="199"/>
      <c r="I14" s="199"/>
      <c r="J14" s="198"/>
      <c r="K14" s="198"/>
      <c r="L14" s="199"/>
      <c r="M14" s="199"/>
      <c r="N14" s="199"/>
      <c r="O14" s="199"/>
      <c r="P14" s="198"/>
      <c r="Q14" s="198"/>
      <c r="R14" s="200"/>
      <c r="S14" s="200"/>
      <c r="T14" s="201"/>
      <c r="U14" s="202"/>
    </row>
    <row r="15" spans="1:22" ht="13.9" customHeight="1" thickTop="1">
      <c r="C15" s="250"/>
      <c r="D15" s="250"/>
      <c r="E15" s="250"/>
      <c r="F15" s="250"/>
      <c r="G15" s="250"/>
      <c r="H15" s="250"/>
      <c r="I15" s="250"/>
    </row>
    <row r="16" spans="1:22" ht="13.15" customHeight="1">
      <c r="C16" s="53"/>
      <c r="D16" s="52"/>
      <c r="E16" s="52"/>
      <c r="F16" s="52"/>
      <c r="G16" s="52"/>
      <c r="H16" s="52"/>
      <c r="I16" s="52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"/>
    </row>
    <row r="17" spans="3:21" ht="16.149999999999999" customHeight="1">
      <c r="C17" s="294" t="s">
        <v>339</v>
      </c>
      <c r="D17" s="266"/>
      <c r="E17" s="266"/>
      <c r="F17" s="266"/>
      <c r="G17" s="266"/>
      <c r="H17" s="266"/>
      <c r="I17" s="266"/>
      <c r="J17" s="298" t="s">
        <v>340</v>
      </c>
      <c r="K17" s="299"/>
      <c r="L17" s="299"/>
      <c r="M17" s="299"/>
      <c r="N17" s="299"/>
      <c r="O17" s="299"/>
      <c r="P17" s="299"/>
      <c r="Q17" s="299"/>
      <c r="R17" s="299"/>
      <c r="S17" s="299"/>
      <c r="T17" s="299"/>
      <c r="U17" s="6"/>
    </row>
    <row r="18" spans="3:21" ht="16.149999999999999" customHeight="1">
      <c r="C18" s="215"/>
      <c r="D18" s="51"/>
      <c r="E18" s="47"/>
      <c r="F18" s="47"/>
      <c r="G18" s="47"/>
      <c r="H18" s="47"/>
      <c r="O18" s="47"/>
      <c r="P18" s="47"/>
      <c r="Q18" s="47"/>
      <c r="R18" s="47"/>
      <c r="U18" s="6"/>
    </row>
    <row r="19" spans="3:21" ht="16.149999999999999" customHeight="1">
      <c r="C19" s="272" t="s">
        <v>4</v>
      </c>
      <c r="D19" s="266"/>
      <c r="E19" s="266"/>
      <c r="F19" s="266"/>
      <c r="G19" s="266"/>
      <c r="H19" s="266"/>
      <c r="I19" s="267"/>
      <c r="J19" s="260" t="s">
        <v>341</v>
      </c>
      <c r="K19" s="213"/>
      <c r="L19" s="213"/>
      <c r="M19" s="213"/>
      <c r="N19" s="213"/>
      <c r="O19" s="213"/>
      <c r="P19" s="213"/>
      <c r="Q19" s="213"/>
      <c r="R19" s="213"/>
      <c r="S19" s="213"/>
      <c r="T19" s="214"/>
      <c r="U19" s="6"/>
    </row>
    <row r="20" spans="3:21" ht="16.149999999999999" customHeight="1">
      <c r="C20" s="48"/>
      <c r="J20" s="261" t="s">
        <v>342</v>
      </c>
      <c r="K20" s="206"/>
      <c r="L20" s="206"/>
      <c r="M20" s="206"/>
      <c r="N20" s="206"/>
      <c r="O20" s="206"/>
      <c r="P20" s="206"/>
      <c r="Q20" s="206"/>
      <c r="R20" s="206"/>
      <c r="S20" s="206"/>
      <c r="T20" s="207"/>
      <c r="U20" s="6"/>
    </row>
    <row r="21" spans="3:21" ht="16.149999999999999" customHeight="1">
      <c r="C21" s="48"/>
      <c r="I21" s="47"/>
      <c r="J21" s="262" t="s">
        <v>343</v>
      </c>
      <c r="K21" s="211"/>
      <c r="L21" s="211"/>
      <c r="M21" s="211"/>
      <c r="N21" s="211"/>
      <c r="O21" s="211"/>
      <c r="P21" s="211"/>
      <c r="Q21" s="211"/>
      <c r="R21" s="211"/>
      <c r="S21" s="211"/>
      <c r="T21" s="212"/>
      <c r="U21" s="6"/>
    </row>
    <row r="22" spans="3:21" ht="16.149999999999999" customHeight="1">
      <c r="C22" s="48"/>
      <c r="I22" s="47"/>
      <c r="J22" s="47"/>
      <c r="K22" s="47"/>
      <c r="L22" s="47"/>
      <c r="M22" s="47"/>
      <c r="S22" s="57"/>
      <c r="T22" s="58"/>
      <c r="U22" s="6"/>
    </row>
    <row r="23" spans="3:21" ht="16.149999999999999" customHeight="1">
      <c r="C23" s="295" t="s">
        <v>334</v>
      </c>
      <c r="D23" s="296"/>
      <c r="E23" s="296"/>
      <c r="F23" s="296"/>
      <c r="G23" s="296"/>
      <c r="H23" s="296"/>
      <c r="I23" s="297"/>
      <c r="J23" s="273" t="s">
        <v>344</v>
      </c>
      <c r="K23" s="274"/>
      <c r="L23" s="274"/>
      <c r="M23" s="275"/>
      <c r="S23" s="57"/>
      <c r="T23" s="58"/>
      <c r="U23" s="6"/>
    </row>
    <row r="24" spans="3:21" ht="16.149999999999999" customHeight="1">
      <c r="C24" s="215"/>
      <c r="D24" s="203"/>
      <c r="E24" s="203"/>
      <c r="F24" s="203"/>
      <c r="G24" s="203"/>
      <c r="H24" s="252"/>
      <c r="I24" s="216"/>
      <c r="J24" s="47"/>
      <c r="K24" s="47"/>
      <c r="L24" s="47"/>
      <c r="M24" s="47"/>
      <c r="S24" s="57"/>
      <c r="T24" s="58"/>
      <c r="U24" s="6"/>
    </row>
    <row r="25" spans="3:21" ht="16.149999999999999" customHeight="1">
      <c r="C25" s="272" t="s">
        <v>38</v>
      </c>
      <c r="D25" s="266"/>
      <c r="E25" s="266"/>
      <c r="F25" s="266"/>
      <c r="G25" s="266"/>
      <c r="H25" s="266"/>
      <c r="I25" s="267"/>
      <c r="J25" s="273" t="s">
        <v>345</v>
      </c>
      <c r="K25" s="274"/>
      <c r="L25" s="274"/>
      <c r="M25" s="275"/>
      <c r="S25" s="57"/>
      <c r="T25" s="58"/>
      <c r="U25" s="6"/>
    </row>
    <row r="26" spans="3:21" ht="16.149999999999999" customHeight="1">
      <c r="C26" s="215"/>
      <c r="D26" s="252"/>
      <c r="E26" s="252"/>
      <c r="F26" s="252"/>
      <c r="G26" s="252"/>
      <c r="H26" s="252"/>
      <c r="I26" s="216"/>
      <c r="J26" s="47"/>
      <c r="K26" s="47"/>
      <c r="L26" s="47"/>
      <c r="M26" s="47"/>
      <c r="U26" s="6"/>
    </row>
    <row r="27" spans="3:21" ht="16.899999999999999" customHeight="1">
      <c r="C27" s="272" t="s">
        <v>297</v>
      </c>
      <c r="D27" s="266"/>
      <c r="E27" s="266"/>
      <c r="F27" s="266"/>
      <c r="G27" s="266"/>
      <c r="H27" s="266"/>
      <c r="I27" s="267"/>
      <c r="J27" s="263" t="s">
        <v>346</v>
      </c>
      <c r="K27" s="251"/>
      <c r="L27" s="204"/>
      <c r="M27" s="205"/>
      <c r="O27" s="266" t="s">
        <v>1</v>
      </c>
      <c r="P27" s="266"/>
      <c r="Q27" s="267"/>
      <c r="R27" s="300">
        <v>2024</v>
      </c>
      <c r="S27" s="301"/>
      <c r="U27" s="6"/>
    </row>
    <row r="28" spans="3:21" ht="16.899999999999999" customHeight="1">
      <c r="C28" s="48"/>
      <c r="I28" s="49"/>
      <c r="J28" s="47"/>
      <c r="K28" s="47"/>
      <c r="L28" s="47"/>
      <c r="M28" s="47"/>
      <c r="U28" s="6"/>
    </row>
    <row r="29" spans="3:21" ht="16.899999999999999" customHeight="1">
      <c r="C29" s="284" t="s">
        <v>35</v>
      </c>
      <c r="D29" s="285"/>
      <c r="E29" s="285"/>
      <c r="F29" s="285"/>
      <c r="G29" s="285"/>
      <c r="H29" s="285"/>
      <c r="I29" s="285"/>
      <c r="J29" s="264" t="s">
        <v>347</v>
      </c>
      <c r="K29" s="208"/>
      <c r="L29" s="208"/>
      <c r="M29" s="208"/>
      <c r="N29" s="208"/>
      <c r="O29" s="208"/>
      <c r="P29" s="208"/>
      <c r="Q29" s="208"/>
      <c r="R29" s="208"/>
      <c r="S29" s="208"/>
      <c r="T29" s="59"/>
      <c r="U29" s="11"/>
    </row>
    <row r="30" spans="3:21" ht="16.899999999999999" customHeight="1">
      <c r="C30" s="282" t="s">
        <v>5</v>
      </c>
      <c r="D30" s="283"/>
      <c r="E30" s="283"/>
      <c r="F30" s="283"/>
      <c r="G30" s="283"/>
      <c r="H30" s="283"/>
      <c r="I30" s="283"/>
      <c r="J30" s="276" t="s">
        <v>348</v>
      </c>
      <c r="K30" s="293"/>
      <c r="L30" s="293"/>
      <c r="M30" s="293"/>
      <c r="N30" s="293"/>
      <c r="O30" s="293"/>
      <c r="P30" s="293"/>
      <c r="Q30" s="293"/>
      <c r="R30" s="293"/>
      <c r="S30" s="293"/>
      <c r="U30" s="6"/>
    </row>
    <row r="31" spans="3:21" ht="16.899999999999999" customHeight="1">
      <c r="C31" s="272" t="s">
        <v>6</v>
      </c>
      <c r="D31" s="266"/>
      <c r="E31" s="266"/>
      <c r="F31" s="266"/>
      <c r="G31" s="266"/>
      <c r="H31" s="266"/>
      <c r="I31" s="266"/>
      <c r="J31" s="278" t="s">
        <v>349</v>
      </c>
      <c r="K31" s="279"/>
      <c r="L31" s="279"/>
      <c r="M31" s="279"/>
      <c r="N31" s="279"/>
      <c r="O31" s="279"/>
      <c r="P31" s="279"/>
      <c r="Q31" s="279"/>
      <c r="R31" s="279"/>
      <c r="S31" s="279"/>
      <c r="U31" s="6"/>
    </row>
    <row r="32" spans="3:21" ht="16.899999999999999" customHeight="1">
      <c r="C32" s="272" t="s">
        <v>7</v>
      </c>
      <c r="D32" s="266"/>
      <c r="E32" s="266"/>
      <c r="F32" s="266"/>
      <c r="G32" s="266"/>
      <c r="H32" s="266"/>
      <c r="I32" s="266"/>
      <c r="J32" s="280" t="s">
        <v>350</v>
      </c>
      <c r="K32" s="281"/>
      <c r="L32" s="281"/>
      <c r="M32" s="281"/>
      <c r="N32" s="281"/>
      <c r="O32" s="281"/>
      <c r="P32" s="281"/>
      <c r="Q32" s="281"/>
      <c r="R32" s="281"/>
      <c r="S32" s="281"/>
      <c r="U32" s="6"/>
    </row>
    <row r="33" spans="3:21" ht="16.899999999999999" customHeight="1">
      <c r="C33" s="48"/>
      <c r="K33" s="49"/>
      <c r="L33" s="47"/>
      <c r="M33" s="47"/>
      <c r="N33" s="47"/>
      <c r="O33" s="47"/>
      <c r="U33" s="6"/>
    </row>
    <row r="34" spans="3:21" ht="16.899999999999999" customHeight="1">
      <c r="C34" s="284" t="s">
        <v>36</v>
      </c>
      <c r="D34" s="285"/>
      <c r="E34" s="285"/>
      <c r="F34" s="285"/>
      <c r="G34" s="285"/>
      <c r="H34" s="285"/>
      <c r="I34" s="285"/>
      <c r="J34" s="264" t="s">
        <v>351</v>
      </c>
      <c r="K34" s="50"/>
      <c r="L34" s="208"/>
      <c r="M34" s="50"/>
      <c r="N34" s="50"/>
      <c r="O34" s="50"/>
      <c r="P34" s="50"/>
      <c r="Q34" s="50"/>
      <c r="R34" s="50"/>
      <c r="S34" s="50"/>
      <c r="T34" s="59"/>
      <c r="U34" s="11"/>
    </row>
    <row r="35" spans="3:21" ht="16.899999999999999" customHeight="1">
      <c r="C35" s="282" t="s">
        <v>5</v>
      </c>
      <c r="D35" s="283"/>
      <c r="E35" s="283"/>
      <c r="F35" s="283"/>
      <c r="G35" s="283"/>
      <c r="H35" s="283"/>
      <c r="I35" s="283"/>
      <c r="J35" s="276" t="s">
        <v>352</v>
      </c>
      <c r="K35" s="277"/>
      <c r="L35" s="277"/>
      <c r="M35" s="277"/>
      <c r="N35" s="277"/>
      <c r="O35" s="277"/>
      <c r="P35" s="277"/>
      <c r="Q35" s="277"/>
      <c r="R35" s="277"/>
      <c r="S35" s="277"/>
      <c r="T35" s="56"/>
      <c r="U35" s="5"/>
    </row>
    <row r="36" spans="3:21" ht="16.899999999999999" customHeight="1">
      <c r="C36" s="272" t="s">
        <v>6</v>
      </c>
      <c r="D36" s="266"/>
      <c r="E36" s="266"/>
      <c r="F36" s="266"/>
      <c r="G36" s="266"/>
      <c r="H36" s="266"/>
      <c r="I36" s="266"/>
      <c r="J36" s="278" t="s">
        <v>349</v>
      </c>
      <c r="K36" s="279"/>
      <c r="L36" s="279"/>
      <c r="M36" s="279"/>
      <c r="N36" s="279"/>
      <c r="O36" s="279"/>
      <c r="P36" s="279"/>
      <c r="Q36" s="279"/>
      <c r="R36" s="279"/>
      <c r="S36" s="279"/>
      <c r="U36" s="6"/>
    </row>
    <row r="37" spans="3:21" ht="16.899999999999999" customHeight="1">
      <c r="C37" s="272" t="s">
        <v>7</v>
      </c>
      <c r="D37" s="266"/>
      <c r="E37" s="266"/>
      <c r="F37" s="266"/>
      <c r="G37" s="266"/>
      <c r="H37" s="266"/>
      <c r="I37" s="266"/>
      <c r="J37" s="280" t="s">
        <v>353</v>
      </c>
      <c r="K37" s="281"/>
      <c r="L37" s="281"/>
      <c r="M37" s="281"/>
      <c r="N37" s="281"/>
      <c r="O37" s="281"/>
      <c r="P37" s="281"/>
      <c r="Q37" s="281"/>
      <c r="R37" s="281"/>
      <c r="S37" s="281"/>
      <c r="U37" s="6"/>
    </row>
    <row r="38" spans="3:21" ht="13.15" customHeight="1">
      <c r="C38" s="152"/>
      <c r="D38" s="3"/>
      <c r="E38" s="3"/>
      <c r="F38" s="3"/>
      <c r="G38" s="3"/>
      <c r="H38" s="3"/>
      <c r="I38" s="153"/>
      <c r="J38" s="154"/>
      <c r="K38" s="154"/>
      <c r="L38" s="154"/>
      <c r="M38" s="154"/>
      <c r="N38" s="3"/>
      <c r="O38" s="3"/>
      <c r="P38" s="3"/>
      <c r="Q38" s="3"/>
      <c r="R38" s="3"/>
      <c r="S38" s="3"/>
      <c r="T38" s="3"/>
      <c r="U38" s="7"/>
    </row>
  </sheetData>
  <sheetProtection algorithmName="SHA-512" hashValue="ed8HsEGQPF6V7XEdQ3AgViTmXrWwxyrmq3487SC+gbsb7MusIoioXTwxtNpv3AXOSDhCLt15mGWpm9uEwExrZg==" saltValue="O8bF41YW6xiiNzdzQ0CbrA==" spinCount="100000" sheet="1" objects="1" scenarios="1"/>
  <mergeCells count="31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  <mergeCell ref="J23:M23"/>
    <mergeCell ref="J25:M2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86" t="s">
        <v>294</v>
      </c>
      <c r="B1" s="287"/>
      <c r="C1" s="287"/>
      <c r="D1" s="287"/>
      <c r="E1" s="287"/>
      <c r="F1" s="287"/>
      <c r="G1" s="291" t="str">
        <f>Coordonnées!G1</f>
        <v>Administration communale de Trois-Ponts</v>
      </c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36"/>
      <c r="V1" s="236"/>
      <c r="W1" s="209" t="str">
        <f>Coordonnées!$U$1</f>
        <v>Code INS</v>
      </c>
      <c r="X1" s="247">
        <f>Coordonnées!V1</f>
        <v>63086</v>
      </c>
    </row>
    <row r="2" spans="1:24">
      <c r="A2" s="288"/>
      <c r="B2" s="289"/>
      <c r="C2" s="289"/>
      <c r="D2" s="289"/>
      <c r="E2" s="289"/>
      <c r="F2" s="289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37"/>
      <c r="V2" s="237"/>
      <c r="W2" s="210" t="str">
        <f>Coordonnées!$U$2</f>
        <v>Exercice:</v>
      </c>
      <c r="X2" s="248">
        <f>Coordonnées!V2</f>
        <v>2024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3.15" customHeight="1">
      <c r="A5" s="27"/>
      <c r="B5" s="28"/>
      <c r="C5" s="2"/>
      <c r="D5" s="2"/>
      <c r="E5" s="2"/>
      <c r="F5" s="47"/>
      <c r="G5" s="47"/>
      <c r="H5" s="47"/>
      <c r="I5" s="47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4" ht="18.399999999999999" customHeight="1">
      <c r="A6" s="2"/>
      <c r="B6" s="2"/>
      <c r="C6" s="2"/>
      <c r="D6" s="2"/>
      <c r="E6" s="2"/>
      <c r="F6" s="47"/>
      <c r="G6" s="28"/>
      <c r="H6" s="309" t="s">
        <v>295</v>
      </c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10"/>
      <c r="U6" s="310"/>
      <c r="V6" s="310"/>
    </row>
    <row r="7" spans="1:24" ht="18.399999999999999" customHeight="1">
      <c r="A7" s="63"/>
      <c r="B7" s="64"/>
      <c r="C7" s="64"/>
      <c r="D7" s="64"/>
      <c r="E7" s="64"/>
      <c r="F7" s="64"/>
      <c r="G7" s="64"/>
      <c r="H7" s="311" t="str">
        <f>Coordonnées!$J$27</f>
        <v>Compte</v>
      </c>
      <c r="I7" s="311"/>
      <c r="J7" s="311"/>
      <c r="K7" s="311" t="str">
        <f>Coordonnées!$J$27</f>
        <v>Compte</v>
      </c>
      <c r="L7" s="311"/>
      <c r="M7" s="311"/>
      <c r="N7" s="311" t="str">
        <f>Coordonnées!$J$27</f>
        <v>Compte</v>
      </c>
      <c r="O7" s="311"/>
      <c r="P7" s="311"/>
      <c r="Q7" s="311" t="str">
        <f>Coordonnées!$J$27</f>
        <v>Compte</v>
      </c>
      <c r="R7" s="311"/>
      <c r="S7" s="311"/>
      <c r="T7" s="311" t="str">
        <f>Coordonnées!$J$27</f>
        <v>Compte</v>
      </c>
      <c r="U7" s="311"/>
      <c r="V7" s="311"/>
    </row>
    <row r="8" spans="1:24" ht="18.399999999999999" customHeight="1" thickBot="1">
      <c r="A8" s="318" t="s">
        <v>2</v>
      </c>
      <c r="B8" s="318"/>
      <c r="C8" s="318"/>
      <c r="D8" s="318"/>
      <c r="E8" s="318"/>
      <c r="F8" s="318"/>
      <c r="G8" s="318"/>
      <c r="H8" s="308">
        <f>K8-1</f>
        <v>2020</v>
      </c>
      <c r="I8" s="308"/>
      <c r="J8" s="308"/>
      <c r="K8" s="308">
        <f>N8-1</f>
        <v>2021</v>
      </c>
      <c r="L8" s="308"/>
      <c r="M8" s="308"/>
      <c r="N8" s="308">
        <f>Q8-1</f>
        <v>2022</v>
      </c>
      <c r="O8" s="308"/>
      <c r="P8" s="308"/>
      <c r="Q8" s="308">
        <f>T8-1</f>
        <v>2023</v>
      </c>
      <c r="R8" s="308"/>
      <c r="S8" s="308"/>
      <c r="T8" s="308">
        <f>X2</f>
        <v>2024</v>
      </c>
      <c r="U8" s="308"/>
      <c r="V8" s="308"/>
    </row>
    <row r="9" spans="1:24" ht="18.399999999999999" customHeight="1" thickBot="1">
      <c r="A9" s="312" t="s">
        <v>322</v>
      </c>
      <c r="B9" s="313"/>
      <c r="C9" s="313"/>
      <c r="D9" s="313"/>
      <c r="E9" s="313"/>
      <c r="F9" s="313"/>
      <c r="G9" s="314"/>
      <c r="H9" s="302">
        <f>'Ordinaire GE'!H26-'Ordinaire GE'!H15</f>
        <v>10700.669999998994</v>
      </c>
      <c r="I9" s="303"/>
      <c r="J9" s="304"/>
      <c r="K9" s="302">
        <f>'Ordinaire GE'!K26-'Ordinaire GE'!K15</f>
        <v>34494.729999998584</v>
      </c>
      <c r="L9" s="303"/>
      <c r="M9" s="304"/>
      <c r="N9" s="302">
        <f>'Ordinaire GE'!N26-'Ordinaire GE'!N15</f>
        <v>53633.509999999776</v>
      </c>
      <c r="O9" s="303"/>
      <c r="P9" s="304"/>
      <c r="Q9" s="302">
        <f>'Ordinaire GE'!Q26-'Ordinaire GE'!Q15</f>
        <v>501624</v>
      </c>
      <c r="R9" s="303"/>
      <c r="S9" s="304"/>
      <c r="T9" s="302">
        <f>'Ordinaire GE'!T26-'Ordinaire GE'!T15</f>
        <v>659860.8900000006</v>
      </c>
      <c r="U9" s="303"/>
      <c r="V9" s="304"/>
    </row>
    <row r="10" spans="1:24" ht="40.5" customHeight="1" thickBot="1">
      <c r="A10" s="315" t="s">
        <v>330</v>
      </c>
      <c r="B10" s="316"/>
      <c r="C10" s="316"/>
      <c r="D10" s="316"/>
      <c r="E10" s="316"/>
      <c r="F10" s="316"/>
      <c r="G10" s="317"/>
      <c r="H10" s="305">
        <f>'Ordinaire GE'!H29-'Ordinaire GE'!H18</f>
        <v>309611.02999999933</v>
      </c>
      <c r="I10" s="306"/>
      <c r="J10" s="307"/>
      <c r="K10" s="305">
        <f>'Ordinaire GE'!K29-'Ordinaire GE'!K18</f>
        <v>373910.41999999899</v>
      </c>
      <c r="L10" s="306"/>
      <c r="M10" s="307"/>
      <c r="N10" s="305">
        <f>'Ordinaire GE'!N29-'Ordinaire GE'!N18</f>
        <v>435292.1799999997</v>
      </c>
      <c r="O10" s="306"/>
      <c r="P10" s="307"/>
      <c r="Q10" s="305">
        <f>'Ordinaire GE'!Q29-'Ordinaire GE'!Q18</f>
        <v>593520.90999999829</v>
      </c>
      <c r="R10" s="306"/>
      <c r="S10" s="307"/>
      <c r="T10" s="305">
        <f>'Ordinaire GE'!T29-'Ordinaire GE'!T18</f>
        <v>1226177.8100000005</v>
      </c>
      <c r="U10" s="306"/>
      <c r="V10" s="307"/>
    </row>
    <row r="11" spans="1:24" ht="16.899999999999999" customHeight="1">
      <c r="A11" s="65" t="s">
        <v>323</v>
      </c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3"/>
      <c r="M11" s="63"/>
      <c r="N11" s="63"/>
      <c r="O11" s="63"/>
      <c r="P11" s="63"/>
      <c r="Q11" s="63"/>
      <c r="R11" s="65"/>
      <c r="S11" s="65"/>
    </row>
    <row r="12" spans="1:24" ht="16.899999999999999" customHeight="1">
      <c r="A12" s="2"/>
      <c r="B12" s="2"/>
      <c r="C12" s="2"/>
      <c r="D12" s="2"/>
      <c r="E12" s="2"/>
      <c r="F12" s="47"/>
      <c r="G12" s="28"/>
      <c r="H12" s="181"/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</row>
    <row r="13" spans="1:24" ht="16.899999999999999" customHeight="1">
      <c r="A13" s="63"/>
      <c r="B13" s="64"/>
      <c r="C13" s="64"/>
      <c r="D13" s="64"/>
      <c r="E13" s="64"/>
      <c r="F13" s="64"/>
      <c r="G13" s="64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</row>
    <row r="14" spans="1:24" ht="16.899999999999999" customHeight="1">
      <c r="A14" s="178"/>
      <c r="B14" s="178"/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</row>
    <row r="15" spans="1:24" ht="16.899999999999999" customHeight="1">
      <c r="A15" s="63"/>
      <c r="B15" s="63"/>
      <c r="C15" s="63"/>
      <c r="D15" s="63"/>
      <c r="E15" s="63"/>
      <c r="F15" s="63"/>
      <c r="G15" s="63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</row>
    <row r="16" spans="1:24" ht="25.15" customHeight="1">
      <c r="A16" s="180"/>
      <c r="B16" s="180"/>
      <c r="C16" s="180"/>
      <c r="D16" s="180"/>
      <c r="E16" s="180"/>
      <c r="F16" s="180"/>
      <c r="G16" s="180"/>
      <c r="H16" s="179"/>
      <c r="I16" s="179"/>
      <c r="J16" s="179"/>
      <c r="K16" s="179"/>
      <c r="L16" s="179"/>
      <c r="M16" s="179"/>
      <c r="N16" s="179"/>
      <c r="O16" s="179"/>
      <c r="P16" s="179"/>
      <c r="Q16" s="179"/>
      <c r="R16" s="179"/>
      <c r="S16" s="179"/>
      <c r="T16" s="179"/>
      <c r="U16" s="179"/>
      <c r="V16" s="179"/>
    </row>
    <row r="17" spans="1:19" ht="16.899999999999999" customHeight="1">
      <c r="A17" s="65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3"/>
      <c r="M17" s="63"/>
      <c r="N17" s="63"/>
      <c r="O17" s="63"/>
      <c r="P17" s="63"/>
      <c r="Q17" s="63"/>
      <c r="R17" s="65"/>
      <c r="S17" s="65"/>
    </row>
    <row r="18" spans="1:19" ht="16.899999999999999" customHeight="1"/>
    <row r="19" spans="1:19" ht="16.899999999999999" customHeight="1"/>
    <row r="20" spans="1:19" ht="16.899999999999999" customHeight="1"/>
    <row r="21" spans="1:19" ht="16.899999999999999" customHeight="1"/>
    <row r="22" spans="1:19" ht="16.899999999999999" customHeight="1"/>
    <row r="23" spans="1:19" ht="16.899999999999999" customHeight="1"/>
    <row r="24" spans="1:19" ht="16.899999999999999" customHeight="1"/>
    <row r="25" spans="1:19" ht="16.899999999999999" customHeight="1"/>
    <row r="26" spans="1:19" ht="16.899999999999999" customHeight="1"/>
    <row r="27" spans="1:19" ht="16.899999999999999" customHeight="1"/>
    <row r="28" spans="1:19" ht="16.899999999999999" customHeight="1"/>
    <row r="29" spans="1:19" ht="16.899999999999999" customHeight="1"/>
    <row r="30" spans="1:19" ht="16.899999999999999" customHeight="1"/>
    <row r="31" spans="1:19" ht="16.899999999999999" customHeight="1"/>
    <row r="32" spans="1:19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sheetProtection algorithmName="SHA-512" hashValue="oZolEijgvulUdZZWkHkITnTE6Dg0t886fk6u4vobRVr9g/4vwM79BsUZa3gEqKHT6Lau7EtOZw/pO307RjV3EQ==" saltValue="7aFkYlRhA6b7z4qW1QOprg==" spinCount="100000" sheet="1" objects="1" scenarios="1"/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86" t="s">
        <v>294</v>
      </c>
      <c r="B1" s="287"/>
      <c r="C1" s="287"/>
      <c r="D1" s="287"/>
      <c r="E1" s="287"/>
      <c r="F1" s="287"/>
      <c r="G1" s="291" t="str">
        <f>Coordonnées!G1</f>
        <v>Administration communale de Trois-Ponts</v>
      </c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36"/>
      <c r="V1" s="236"/>
      <c r="W1" s="209" t="str">
        <f>Coordonnées!$U$1</f>
        <v>Code INS</v>
      </c>
      <c r="X1" s="247">
        <f>Coordonnées!V1</f>
        <v>63086</v>
      </c>
    </row>
    <row r="2" spans="1:24">
      <c r="A2" s="288"/>
      <c r="B2" s="289"/>
      <c r="C2" s="289"/>
      <c r="D2" s="289"/>
      <c r="E2" s="289"/>
      <c r="F2" s="289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37"/>
      <c r="V2" s="237"/>
      <c r="W2" s="210" t="str">
        <f>Coordonnées!$U$2</f>
        <v>Exercice:</v>
      </c>
      <c r="X2" s="248">
        <f>Coordonnées!V2</f>
        <v>2024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Coordonnées!V3</f>
        <v>2</v>
      </c>
    </row>
    <row r="4" spans="1:24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899999999999999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399999999999999" customHeight="1">
      <c r="A6" s="27"/>
      <c r="B6" s="2"/>
      <c r="C6" s="2"/>
      <c r="D6" s="2"/>
      <c r="E6" s="2"/>
      <c r="H6" s="355" t="s">
        <v>296</v>
      </c>
      <c r="I6" s="355"/>
      <c r="J6" s="355"/>
      <c r="K6" s="355"/>
      <c r="L6" s="355"/>
      <c r="M6" s="355"/>
      <c r="N6" s="355"/>
      <c r="O6" s="355"/>
      <c r="P6" s="355"/>
      <c r="Q6" s="355"/>
      <c r="R6" s="355"/>
      <c r="S6" s="355"/>
      <c r="T6" s="356"/>
      <c r="U6" s="356"/>
      <c r="V6" s="356"/>
    </row>
    <row r="7" spans="1:24" ht="18.399999999999999" customHeight="1">
      <c r="A7" s="63"/>
      <c r="B7" s="64"/>
      <c r="C7" s="64"/>
      <c r="D7" s="64"/>
      <c r="E7" s="64"/>
      <c r="F7" s="64"/>
      <c r="G7" s="64"/>
      <c r="H7" s="357" t="str">
        <f>Coordonnées!$J$27</f>
        <v>Compte</v>
      </c>
      <c r="I7" s="357"/>
      <c r="J7" s="357"/>
      <c r="K7" s="357" t="str">
        <f>Coordonnées!$J$27</f>
        <v>Compte</v>
      </c>
      <c r="L7" s="357"/>
      <c r="M7" s="357"/>
      <c r="N7" s="357" t="str">
        <f>Coordonnées!$J$27</f>
        <v>Compte</v>
      </c>
      <c r="O7" s="357"/>
      <c r="P7" s="357"/>
      <c r="Q7" s="357" t="str">
        <f>Coordonnées!$J$27</f>
        <v>Compte</v>
      </c>
      <c r="R7" s="357"/>
      <c r="S7" s="357"/>
      <c r="T7" s="357" t="str">
        <f>Coordonnées!$J$27</f>
        <v>Compte</v>
      </c>
      <c r="U7" s="357"/>
      <c r="V7" s="357"/>
    </row>
    <row r="8" spans="1:24" ht="18.399999999999999" customHeight="1">
      <c r="A8" s="63"/>
      <c r="B8" s="66"/>
      <c r="C8" s="64"/>
      <c r="D8" s="64"/>
      <c r="E8" s="64"/>
      <c r="F8" s="64"/>
      <c r="G8" s="64"/>
      <c r="H8" s="358" t="s">
        <v>30</v>
      </c>
      <c r="I8" s="359"/>
      <c r="J8" s="359"/>
      <c r="K8" s="359"/>
      <c r="L8" s="359"/>
      <c r="M8" s="359"/>
      <c r="N8" s="359"/>
      <c r="O8" s="359"/>
      <c r="P8" s="359"/>
      <c r="Q8" s="359"/>
      <c r="R8" s="359"/>
      <c r="S8" s="359"/>
      <c r="T8" s="360"/>
      <c r="U8" s="360"/>
      <c r="V8" s="361"/>
    </row>
    <row r="9" spans="1:24" ht="18.399999999999999" customHeight="1">
      <c r="A9" s="343" t="s">
        <v>2</v>
      </c>
      <c r="B9" s="352"/>
      <c r="C9" s="343"/>
      <c r="D9" s="343"/>
      <c r="E9" s="343"/>
      <c r="F9" s="343"/>
      <c r="G9" s="343"/>
      <c r="H9" s="344">
        <f>K9-1</f>
        <v>2020</v>
      </c>
      <c r="I9" s="344"/>
      <c r="J9" s="344"/>
      <c r="K9" s="344">
        <f>N9-1</f>
        <v>2021</v>
      </c>
      <c r="L9" s="344"/>
      <c r="M9" s="344"/>
      <c r="N9" s="344">
        <f>Q9-1</f>
        <v>2022</v>
      </c>
      <c r="O9" s="344"/>
      <c r="P9" s="344"/>
      <c r="Q9" s="344">
        <f>T9-1</f>
        <v>2023</v>
      </c>
      <c r="R9" s="344"/>
      <c r="S9" s="344"/>
      <c r="T9" s="344">
        <f>X2</f>
        <v>2024</v>
      </c>
      <c r="U9" s="344"/>
      <c r="V9" s="344"/>
    </row>
    <row r="10" spans="1:24" ht="18.399999999999999" customHeight="1">
      <c r="A10" s="353" t="s">
        <v>13</v>
      </c>
      <c r="B10" s="354"/>
      <c r="C10" s="354"/>
      <c r="D10" s="354"/>
      <c r="E10" s="354"/>
      <c r="F10" s="354"/>
      <c r="G10" s="354"/>
      <c r="H10" s="345">
        <v>3382853.54</v>
      </c>
      <c r="I10" s="346">
        <v>5512664.2599999998</v>
      </c>
      <c r="J10" s="347">
        <v>5512664.2599999998</v>
      </c>
      <c r="K10" s="345">
        <v>3480645.13</v>
      </c>
      <c r="L10" s="346">
        <v>5512664.2599999998</v>
      </c>
      <c r="M10" s="347">
        <v>5512664.2599999998</v>
      </c>
      <c r="N10" s="345">
        <v>3672845.53</v>
      </c>
      <c r="O10" s="346">
        <v>5512664.2599999998</v>
      </c>
      <c r="P10" s="347">
        <v>5512664.2599999998</v>
      </c>
      <c r="Q10" s="345">
        <v>3991982.51</v>
      </c>
      <c r="R10" s="346">
        <v>5512664.2599999998</v>
      </c>
      <c r="S10" s="347">
        <v>5512664.2599999998</v>
      </c>
      <c r="T10" s="345">
        <v>4342117.5599999996</v>
      </c>
      <c r="U10" s="346">
        <v>5512664.2599999998</v>
      </c>
      <c r="V10" s="347">
        <v>5512664.2599999998</v>
      </c>
    </row>
    <row r="11" spans="1:24" ht="18.399999999999999" customHeight="1">
      <c r="A11" s="325" t="s">
        <v>14</v>
      </c>
      <c r="B11" s="326"/>
      <c r="C11" s="326"/>
      <c r="D11" s="326"/>
      <c r="E11" s="326"/>
      <c r="F11" s="326"/>
      <c r="G11" s="326"/>
      <c r="H11" s="340">
        <v>1618800.62</v>
      </c>
      <c r="I11" s="341">
        <v>2726342.74</v>
      </c>
      <c r="J11" s="342">
        <v>2726342.74</v>
      </c>
      <c r="K11" s="340">
        <v>1696989.86</v>
      </c>
      <c r="L11" s="341">
        <v>2726342.74</v>
      </c>
      <c r="M11" s="342">
        <v>2726342.74</v>
      </c>
      <c r="N11" s="340">
        <v>1844331.09</v>
      </c>
      <c r="O11" s="341">
        <v>2726342.74</v>
      </c>
      <c r="P11" s="342">
        <v>2726342.74</v>
      </c>
      <c r="Q11" s="340">
        <v>1970439.09</v>
      </c>
      <c r="R11" s="341">
        <v>2726342.74</v>
      </c>
      <c r="S11" s="342">
        <v>2726342.74</v>
      </c>
      <c r="T11" s="340">
        <v>2056555</v>
      </c>
      <c r="U11" s="341">
        <v>2726342.74</v>
      </c>
      <c r="V11" s="342">
        <v>2726342.74</v>
      </c>
    </row>
    <row r="12" spans="1:24" ht="18.399999999999999" customHeight="1">
      <c r="A12" s="325" t="s">
        <v>15</v>
      </c>
      <c r="B12" s="326"/>
      <c r="C12" s="326"/>
      <c r="D12" s="326"/>
      <c r="E12" s="326"/>
      <c r="F12" s="326"/>
      <c r="G12" s="326"/>
      <c r="H12" s="340">
        <v>1083151.82</v>
      </c>
      <c r="I12" s="341">
        <v>4264832.04</v>
      </c>
      <c r="J12" s="342">
        <v>4264832.04</v>
      </c>
      <c r="K12" s="340">
        <v>1194044.3700000001</v>
      </c>
      <c r="L12" s="341">
        <v>4264832.04</v>
      </c>
      <c r="M12" s="342">
        <v>4264832.04</v>
      </c>
      <c r="N12" s="340">
        <v>1231465.18</v>
      </c>
      <c r="O12" s="341">
        <v>4264832.04</v>
      </c>
      <c r="P12" s="342">
        <v>4264832.04</v>
      </c>
      <c r="Q12" s="340">
        <v>1143425.22</v>
      </c>
      <c r="R12" s="341">
        <v>4264832.04</v>
      </c>
      <c r="S12" s="342">
        <v>4264832.04</v>
      </c>
      <c r="T12" s="340">
        <v>1135770.49</v>
      </c>
      <c r="U12" s="341">
        <v>4264832.04</v>
      </c>
      <c r="V12" s="342">
        <v>4264832.04</v>
      </c>
    </row>
    <row r="13" spans="1:24" ht="18.399999999999999" customHeight="1">
      <c r="A13" s="325" t="s">
        <v>16</v>
      </c>
      <c r="B13" s="326"/>
      <c r="C13" s="326"/>
      <c r="D13" s="326"/>
      <c r="E13" s="326"/>
      <c r="F13" s="326"/>
      <c r="G13" s="326"/>
      <c r="H13" s="340">
        <v>704731.12</v>
      </c>
      <c r="I13" s="341">
        <v>41563.69</v>
      </c>
      <c r="J13" s="342">
        <v>41563.69</v>
      </c>
      <c r="K13" s="340">
        <v>590538.52</v>
      </c>
      <c r="L13" s="341">
        <v>41563.69</v>
      </c>
      <c r="M13" s="342">
        <v>41563.69</v>
      </c>
      <c r="N13" s="340">
        <v>783296.37</v>
      </c>
      <c r="O13" s="341">
        <v>41563.69</v>
      </c>
      <c r="P13" s="342">
        <v>41563.69</v>
      </c>
      <c r="Q13" s="340">
        <v>842051.86</v>
      </c>
      <c r="R13" s="341">
        <v>41563.69</v>
      </c>
      <c r="S13" s="342">
        <v>41563.69</v>
      </c>
      <c r="T13" s="340">
        <v>803356.73</v>
      </c>
      <c r="U13" s="341">
        <v>41563.69</v>
      </c>
      <c r="V13" s="342">
        <v>41563.69</v>
      </c>
    </row>
    <row r="14" spans="1:24" ht="18.399999999999999" customHeight="1" thickBot="1">
      <c r="A14" s="331" t="s">
        <v>303</v>
      </c>
      <c r="B14" s="332"/>
      <c r="C14" s="332"/>
      <c r="D14" s="332"/>
      <c r="E14" s="332"/>
      <c r="F14" s="332"/>
      <c r="G14" s="332"/>
      <c r="H14" s="334">
        <v>0</v>
      </c>
      <c r="I14" s="335">
        <v>0</v>
      </c>
      <c r="J14" s="336">
        <v>0</v>
      </c>
      <c r="K14" s="334">
        <v>75000</v>
      </c>
      <c r="L14" s="335">
        <v>0</v>
      </c>
      <c r="M14" s="336">
        <v>0</v>
      </c>
      <c r="N14" s="334">
        <v>302500</v>
      </c>
      <c r="O14" s="335">
        <v>0</v>
      </c>
      <c r="P14" s="336">
        <v>0</v>
      </c>
      <c r="Q14" s="334">
        <v>300000</v>
      </c>
      <c r="R14" s="335">
        <v>0</v>
      </c>
      <c r="S14" s="336">
        <v>0</v>
      </c>
      <c r="T14" s="334">
        <v>294467.17</v>
      </c>
      <c r="U14" s="335">
        <v>0</v>
      </c>
      <c r="V14" s="336">
        <v>0</v>
      </c>
    </row>
    <row r="15" spans="1:24" ht="18.399999999999999" customHeight="1" thickBot="1">
      <c r="A15" s="312" t="s">
        <v>324</v>
      </c>
      <c r="B15" s="313"/>
      <c r="C15" s="313"/>
      <c r="D15" s="313"/>
      <c r="E15" s="313"/>
      <c r="F15" s="313"/>
      <c r="G15" s="313"/>
      <c r="H15" s="337">
        <f>SUM(H10:H14)</f>
        <v>6789537.1000000006</v>
      </c>
      <c r="I15" s="338"/>
      <c r="J15" s="339"/>
      <c r="K15" s="338">
        <f>SUM(K10:K14)</f>
        <v>7037217.8800000008</v>
      </c>
      <c r="L15" s="338"/>
      <c r="M15" s="338"/>
      <c r="N15" s="337">
        <f>SUM(N10:N14)</f>
        <v>7834438.1699999999</v>
      </c>
      <c r="O15" s="338"/>
      <c r="P15" s="339"/>
      <c r="Q15" s="338">
        <f>SUM(Q10:Q14)</f>
        <v>8247898.6799999997</v>
      </c>
      <c r="R15" s="338"/>
      <c r="S15" s="339"/>
      <c r="T15" s="338">
        <f>SUM(T10:T14)</f>
        <v>8632266.9499999993</v>
      </c>
      <c r="U15" s="338"/>
      <c r="V15" s="339"/>
    </row>
    <row r="16" spans="1:24" ht="18.399999999999999" customHeight="1">
      <c r="A16" s="325" t="s">
        <v>29</v>
      </c>
      <c r="B16" s="326"/>
      <c r="C16" s="326"/>
      <c r="D16" s="326"/>
      <c r="E16" s="326"/>
      <c r="F16" s="326"/>
      <c r="G16" s="326"/>
      <c r="H16" s="328">
        <v>104942.22</v>
      </c>
      <c r="I16" s="329">
        <v>1521059.02</v>
      </c>
      <c r="J16" s="330">
        <v>2351270.66</v>
      </c>
      <c r="K16" s="328">
        <v>49231.22</v>
      </c>
      <c r="L16" s="329">
        <v>1659060.83</v>
      </c>
      <c r="M16" s="330">
        <v>1521059.02</v>
      </c>
      <c r="N16" s="328">
        <v>52131.28</v>
      </c>
      <c r="O16" s="329">
        <v>2230351.92</v>
      </c>
      <c r="P16" s="330">
        <v>1659060.83</v>
      </c>
      <c r="Q16" s="328">
        <v>176556.21</v>
      </c>
      <c r="R16" s="329">
        <v>2351270.66</v>
      </c>
      <c r="S16" s="330">
        <v>2230351.92</v>
      </c>
      <c r="T16" s="328">
        <v>145849.26</v>
      </c>
      <c r="U16" s="329">
        <v>2351270.66</v>
      </c>
      <c r="V16" s="330">
        <v>2230351.92</v>
      </c>
    </row>
    <row r="17" spans="1:22" ht="18.399999999999999" customHeight="1" thickBot="1">
      <c r="A17" s="331" t="s">
        <v>3</v>
      </c>
      <c r="B17" s="332"/>
      <c r="C17" s="332"/>
      <c r="D17" s="332"/>
      <c r="E17" s="332"/>
      <c r="F17" s="332"/>
      <c r="G17" s="332"/>
      <c r="H17" s="334">
        <v>0</v>
      </c>
      <c r="I17" s="335">
        <v>1192323.53</v>
      </c>
      <c r="J17" s="336">
        <v>824300.6</v>
      </c>
      <c r="K17" s="334">
        <v>0</v>
      </c>
      <c r="L17" s="335">
        <v>4295659.8600000003</v>
      </c>
      <c r="M17" s="336">
        <v>1192323.53</v>
      </c>
      <c r="N17" s="334">
        <v>50116.92</v>
      </c>
      <c r="O17" s="335">
        <v>1045347.08</v>
      </c>
      <c r="P17" s="336">
        <v>4295659.8600000003</v>
      </c>
      <c r="Q17" s="334">
        <v>250000</v>
      </c>
      <c r="R17" s="335">
        <v>824300.6</v>
      </c>
      <c r="S17" s="336">
        <v>1045347.08</v>
      </c>
      <c r="T17" s="334">
        <v>0</v>
      </c>
      <c r="U17" s="335">
        <v>824300.6</v>
      </c>
      <c r="V17" s="336">
        <v>1045347.08</v>
      </c>
    </row>
    <row r="18" spans="1:22" ht="18.399999999999999" customHeight="1" thickBot="1">
      <c r="A18" s="319" t="s">
        <v>325</v>
      </c>
      <c r="B18" s="320"/>
      <c r="C18" s="320"/>
      <c r="D18" s="320"/>
      <c r="E18" s="320"/>
      <c r="F18" s="320"/>
      <c r="G18" s="320"/>
      <c r="H18" s="322">
        <f>SUM(H15:H17)</f>
        <v>6894479.3200000003</v>
      </c>
      <c r="I18" s="323"/>
      <c r="J18" s="324"/>
      <c r="K18" s="323">
        <f>SUM(K15:K17)</f>
        <v>7086449.1000000006</v>
      </c>
      <c r="L18" s="323"/>
      <c r="M18" s="323"/>
      <c r="N18" s="322">
        <f>SUM(N15:N17)</f>
        <v>7936686.3700000001</v>
      </c>
      <c r="O18" s="323"/>
      <c r="P18" s="324"/>
      <c r="Q18" s="322">
        <f>SUM(Q15:Q17)</f>
        <v>8674454.8900000006</v>
      </c>
      <c r="R18" s="323"/>
      <c r="S18" s="324"/>
      <c r="T18" s="322">
        <f>SUM(T15:T17)</f>
        <v>8778116.209999999</v>
      </c>
      <c r="U18" s="323"/>
      <c r="V18" s="324"/>
    </row>
    <row r="19" spans="1:22" s="165" customFormat="1" ht="28.15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399999999999999" customHeight="1">
      <c r="A20" s="63"/>
      <c r="B20" s="64"/>
      <c r="C20" s="64"/>
      <c r="D20" s="64"/>
      <c r="E20" s="64"/>
      <c r="F20" s="64"/>
      <c r="G20" s="64"/>
      <c r="H20" s="348" t="s">
        <v>31</v>
      </c>
      <c r="I20" s="349"/>
      <c r="J20" s="349"/>
      <c r="K20" s="349"/>
      <c r="L20" s="349"/>
      <c r="M20" s="349"/>
      <c r="N20" s="349"/>
      <c r="O20" s="349"/>
      <c r="P20" s="349"/>
      <c r="Q20" s="349"/>
      <c r="R20" s="349"/>
      <c r="S20" s="349"/>
      <c r="T20" s="350"/>
      <c r="U20" s="350"/>
      <c r="V20" s="351"/>
    </row>
    <row r="21" spans="1:22" ht="18.399999999999999" customHeight="1">
      <c r="A21" s="343" t="s">
        <v>2</v>
      </c>
      <c r="B21" s="343"/>
      <c r="C21" s="343"/>
      <c r="D21" s="343"/>
      <c r="E21" s="343"/>
      <c r="F21" s="343"/>
      <c r="G21" s="343"/>
      <c r="H21" s="344">
        <f>K21-1</f>
        <v>2020</v>
      </c>
      <c r="I21" s="344"/>
      <c r="J21" s="344"/>
      <c r="K21" s="344">
        <f>N21-1</f>
        <v>2021</v>
      </c>
      <c r="L21" s="344"/>
      <c r="M21" s="344"/>
      <c r="N21" s="344">
        <f>Q21-1</f>
        <v>2022</v>
      </c>
      <c r="O21" s="344"/>
      <c r="P21" s="344"/>
      <c r="Q21" s="344">
        <f>T21-1</f>
        <v>2023</v>
      </c>
      <c r="R21" s="344"/>
      <c r="S21" s="344"/>
      <c r="T21" s="344">
        <f>X2</f>
        <v>2024</v>
      </c>
      <c r="U21" s="344"/>
      <c r="V21" s="344"/>
    </row>
    <row r="22" spans="1:22" ht="18.399999999999999" customHeight="1">
      <c r="A22" s="325" t="s">
        <v>17</v>
      </c>
      <c r="B22" s="326"/>
      <c r="C22" s="326"/>
      <c r="D22" s="326"/>
      <c r="E22" s="326"/>
      <c r="F22" s="326"/>
      <c r="G22" s="327"/>
      <c r="H22" s="345">
        <v>1441207.59</v>
      </c>
      <c r="I22" s="346">
        <v>373432.17</v>
      </c>
      <c r="J22" s="347">
        <v>697745.74</v>
      </c>
      <c r="K22" s="345">
        <v>1528219.97</v>
      </c>
      <c r="L22" s="346">
        <v>373432.17</v>
      </c>
      <c r="M22" s="347">
        <v>697745.74</v>
      </c>
      <c r="N22" s="345">
        <v>1937668.07</v>
      </c>
      <c r="O22" s="346">
        <v>373432.17</v>
      </c>
      <c r="P22" s="347">
        <v>697745.74</v>
      </c>
      <c r="Q22" s="345">
        <v>1991834.54</v>
      </c>
      <c r="R22" s="346">
        <v>373432.17</v>
      </c>
      <c r="S22" s="347">
        <v>697745.74</v>
      </c>
      <c r="T22" s="345">
        <v>2132612.1800000002</v>
      </c>
      <c r="U22" s="346">
        <v>373432.17</v>
      </c>
      <c r="V22" s="347">
        <v>697745.74</v>
      </c>
    </row>
    <row r="23" spans="1:22" ht="18.399999999999999" customHeight="1">
      <c r="A23" s="325" t="s">
        <v>15</v>
      </c>
      <c r="B23" s="326"/>
      <c r="C23" s="326"/>
      <c r="D23" s="326"/>
      <c r="E23" s="326"/>
      <c r="F23" s="326"/>
      <c r="G23" s="327"/>
      <c r="H23" s="340">
        <v>4609388.24</v>
      </c>
      <c r="I23" s="341">
        <v>12728583.199999999</v>
      </c>
      <c r="J23" s="342">
        <v>13240574.68</v>
      </c>
      <c r="K23" s="340">
        <v>4816984.01</v>
      </c>
      <c r="L23" s="341">
        <v>12728583.199999999</v>
      </c>
      <c r="M23" s="342">
        <v>13240574.68</v>
      </c>
      <c r="N23" s="340">
        <v>5193433.88</v>
      </c>
      <c r="O23" s="341">
        <v>12728583.199999999</v>
      </c>
      <c r="P23" s="342">
        <v>13240574.68</v>
      </c>
      <c r="Q23" s="340">
        <v>5925794.2699999996</v>
      </c>
      <c r="R23" s="341">
        <v>12728583.199999999</v>
      </c>
      <c r="S23" s="342">
        <v>13240574.68</v>
      </c>
      <c r="T23" s="340">
        <v>6129437.7599999998</v>
      </c>
      <c r="U23" s="341">
        <v>12728583.199999999</v>
      </c>
      <c r="V23" s="342">
        <v>13240574.68</v>
      </c>
    </row>
    <row r="24" spans="1:22" ht="18.399999999999999" customHeight="1">
      <c r="A24" s="325" t="s">
        <v>16</v>
      </c>
      <c r="B24" s="326"/>
      <c r="C24" s="326"/>
      <c r="D24" s="326"/>
      <c r="E24" s="326"/>
      <c r="F24" s="326"/>
      <c r="G24" s="327"/>
      <c r="H24" s="340">
        <v>724641.94</v>
      </c>
      <c r="I24" s="341">
        <v>548784.99</v>
      </c>
      <c r="J24" s="342">
        <v>408005.67</v>
      </c>
      <c r="K24" s="340">
        <v>726508.63</v>
      </c>
      <c r="L24" s="341">
        <v>548784.99</v>
      </c>
      <c r="M24" s="342">
        <v>408005.67</v>
      </c>
      <c r="N24" s="340">
        <v>756969.73</v>
      </c>
      <c r="O24" s="341">
        <v>548784.99</v>
      </c>
      <c r="P24" s="342">
        <v>408005.67</v>
      </c>
      <c r="Q24" s="340">
        <v>831893.87</v>
      </c>
      <c r="R24" s="341">
        <v>548784.99</v>
      </c>
      <c r="S24" s="342">
        <v>408005.67</v>
      </c>
      <c r="T24" s="340">
        <v>880077.9</v>
      </c>
      <c r="U24" s="341">
        <v>548784.99</v>
      </c>
      <c r="V24" s="342">
        <v>408005.67</v>
      </c>
    </row>
    <row r="25" spans="1:22" ht="18.399999999999999" customHeight="1" thickBot="1">
      <c r="A25" s="331" t="s">
        <v>3</v>
      </c>
      <c r="B25" s="332"/>
      <c r="C25" s="332"/>
      <c r="D25" s="332"/>
      <c r="E25" s="332"/>
      <c r="F25" s="332"/>
      <c r="G25" s="333"/>
      <c r="H25" s="334">
        <v>25000</v>
      </c>
      <c r="I25" s="335">
        <v>0</v>
      </c>
      <c r="J25" s="336">
        <v>0</v>
      </c>
      <c r="K25" s="334">
        <v>0</v>
      </c>
      <c r="L25" s="335">
        <v>0</v>
      </c>
      <c r="M25" s="336">
        <v>0</v>
      </c>
      <c r="N25" s="334">
        <v>0</v>
      </c>
      <c r="O25" s="335">
        <v>0</v>
      </c>
      <c r="P25" s="336">
        <v>0</v>
      </c>
      <c r="Q25" s="334">
        <v>0</v>
      </c>
      <c r="R25" s="335">
        <v>0</v>
      </c>
      <c r="S25" s="336">
        <v>0</v>
      </c>
      <c r="T25" s="334">
        <v>150000</v>
      </c>
      <c r="U25" s="335">
        <v>0</v>
      </c>
      <c r="V25" s="336">
        <v>0</v>
      </c>
    </row>
    <row r="26" spans="1:22" ht="18.399999999999999" customHeight="1" thickBot="1">
      <c r="A26" s="312" t="s">
        <v>324</v>
      </c>
      <c r="B26" s="313"/>
      <c r="C26" s="313"/>
      <c r="D26" s="313"/>
      <c r="E26" s="313"/>
      <c r="F26" s="313"/>
      <c r="G26" s="314"/>
      <c r="H26" s="337">
        <f>SUM(H22:H25)</f>
        <v>6800237.7699999996</v>
      </c>
      <c r="I26" s="338"/>
      <c r="J26" s="338"/>
      <c r="K26" s="337">
        <f>SUM(K22:K25)</f>
        <v>7071712.6099999994</v>
      </c>
      <c r="L26" s="338"/>
      <c r="M26" s="339"/>
      <c r="N26" s="338">
        <f>SUM(N22:N25)</f>
        <v>7888071.6799999997</v>
      </c>
      <c r="O26" s="338"/>
      <c r="P26" s="338"/>
      <c r="Q26" s="337">
        <f>SUM(Q22:Q25)</f>
        <v>8749522.6799999997</v>
      </c>
      <c r="R26" s="338"/>
      <c r="S26" s="339"/>
      <c r="T26" s="337">
        <f>SUM(T22:T25)</f>
        <v>9292127.8399999999</v>
      </c>
      <c r="U26" s="338"/>
      <c r="V26" s="339"/>
    </row>
    <row r="27" spans="1:22" ht="18.399999999999999" customHeight="1">
      <c r="A27" s="325" t="s">
        <v>29</v>
      </c>
      <c r="B27" s="326"/>
      <c r="C27" s="326"/>
      <c r="D27" s="326"/>
      <c r="E27" s="326"/>
      <c r="F27" s="326"/>
      <c r="G27" s="327"/>
      <c r="H27" s="328">
        <v>403852.58</v>
      </c>
      <c r="I27" s="329">
        <v>6001218.2883333303</v>
      </c>
      <c r="J27" s="330">
        <v>5811470.0833333302</v>
      </c>
      <c r="K27" s="328">
        <v>388646.91</v>
      </c>
      <c r="L27" s="329">
        <v>6001218.2883333303</v>
      </c>
      <c r="M27" s="330">
        <v>5811470.0833333302</v>
      </c>
      <c r="N27" s="328">
        <v>483906.87</v>
      </c>
      <c r="O27" s="329">
        <v>6001218.2883333303</v>
      </c>
      <c r="P27" s="330">
        <v>5811470.0833333302</v>
      </c>
      <c r="Q27" s="328">
        <v>518453.12</v>
      </c>
      <c r="R27" s="329">
        <v>6001218.2883333303</v>
      </c>
      <c r="S27" s="330">
        <v>5811470.0833333302</v>
      </c>
      <c r="T27" s="328">
        <v>712166.18</v>
      </c>
      <c r="U27" s="329">
        <v>6001218.2883333303</v>
      </c>
      <c r="V27" s="330">
        <v>5811470.0833333302</v>
      </c>
    </row>
    <row r="28" spans="1:22" ht="18.399999999999999" customHeight="1" thickBot="1">
      <c r="A28" s="331" t="s">
        <v>3</v>
      </c>
      <c r="B28" s="332"/>
      <c r="C28" s="332"/>
      <c r="D28" s="332"/>
      <c r="E28" s="332"/>
      <c r="F28" s="332"/>
      <c r="G28" s="333"/>
      <c r="H28" s="334">
        <v>0</v>
      </c>
      <c r="I28" s="335">
        <v>0</v>
      </c>
      <c r="J28" s="336">
        <v>0</v>
      </c>
      <c r="K28" s="334">
        <v>0</v>
      </c>
      <c r="L28" s="335">
        <v>0</v>
      </c>
      <c r="M28" s="336">
        <v>0</v>
      </c>
      <c r="N28" s="334">
        <v>0</v>
      </c>
      <c r="O28" s="335">
        <v>0</v>
      </c>
      <c r="P28" s="336">
        <v>0</v>
      </c>
      <c r="Q28" s="334">
        <v>0</v>
      </c>
      <c r="R28" s="335">
        <v>0</v>
      </c>
      <c r="S28" s="336">
        <v>0</v>
      </c>
      <c r="T28" s="334">
        <v>0</v>
      </c>
      <c r="U28" s="335">
        <v>0</v>
      </c>
      <c r="V28" s="336">
        <v>0</v>
      </c>
    </row>
    <row r="29" spans="1:22" ht="18.399999999999999" customHeight="1" thickBot="1">
      <c r="A29" s="319" t="s">
        <v>325</v>
      </c>
      <c r="B29" s="320"/>
      <c r="C29" s="320"/>
      <c r="D29" s="320"/>
      <c r="E29" s="320"/>
      <c r="F29" s="320"/>
      <c r="G29" s="321"/>
      <c r="H29" s="322">
        <f>SUM(H26:H28)</f>
        <v>7204090.3499999996</v>
      </c>
      <c r="I29" s="323"/>
      <c r="J29" s="323"/>
      <c r="K29" s="322">
        <f>SUM(K26:K28)</f>
        <v>7460359.5199999996</v>
      </c>
      <c r="L29" s="323"/>
      <c r="M29" s="324"/>
      <c r="N29" s="323">
        <f>SUM(N26:N28)</f>
        <v>8371978.5499999998</v>
      </c>
      <c r="O29" s="323"/>
      <c r="P29" s="323"/>
      <c r="Q29" s="322">
        <f>SUM(Q26:Q28)</f>
        <v>9267975.7999999989</v>
      </c>
      <c r="R29" s="323"/>
      <c r="S29" s="324"/>
      <c r="T29" s="322">
        <f>SUM(T26:T28)</f>
        <v>10004294.02</v>
      </c>
      <c r="U29" s="323"/>
      <c r="V29" s="324"/>
    </row>
    <row r="30" spans="1:22" ht="16.899999999999999" customHeight="1">
      <c r="A30" s="65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</sheetData>
  <sheetProtection algorithmName="SHA-512" hashValue="fqhX3Tga/SdOnAmvi7u2cKfLqoF6lw7l6JHmgaQQOIzXiI+AwICLSIZ7aL5WN51+pOd5I0/yCjdgXmoYkAfYeQ==" saltValue="IunH4P5JwIMZ4ccoOj5lDg==" spinCount="100000" sheet="1" objects="1" scenarios="1"/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86" t="s">
        <v>294</v>
      </c>
      <c r="B1" s="287"/>
      <c r="C1" s="287"/>
      <c r="D1" s="287"/>
      <c r="E1" s="287"/>
      <c r="F1" s="287"/>
      <c r="G1" s="291" t="str">
        <f>Coordonnées!G1</f>
        <v>Administration communale de Trois-Ponts</v>
      </c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36"/>
      <c r="V1" s="236"/>
      <c r="W1" s="209" t="str">
        <f>Coordonnées!$U$1</f>
        <v>Code INS</v>
      </c>
      <c r="X1" s="247">
        <f>Coordonnées!$V$1</f>
        <v>63086</v>
      </c>
    </row>
    <row r="2" spans="1:24">
      <c r="A2" s="288"/>
      <c r="B2" s="289"/>
      <c r="C2" s="289"/>
      <c r="D2" s="289"/>
      <c r="E2" s="289"/>
      <c r="F2" s="289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37"/>
      <c r="V2" s="237"/>
      <c r="W2" s="210" t="str">
        <f>Coordonnées!$U$2</f>
        <v>Exercice:</v>
      </c>
      <c r="X2" s="248">
        <f>Coordonnées!$V$2</f>
        <v>2024</v>
      </c>
    </row>
    <row r="3" spans="1:24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W3" s="182" t="str">
        <f>Coordonnées!$U$3</f>
        <v>Version:</v>
      </c>
      <c r="X3" s="259">
        <f>Coordonnées!$V$3</f>
        <v>2</v>
      </c>
    </row>
    <row r="4" spans="1:24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4" ht="16.899999999999999" customHeight="1">
      <c r="A5" s="2"/>
      <c r="B5" s="2"/>
      <c r="C5" s="2"/>
      <c r="D5" s="2"/>
      <c r="E5" s="2"/>
      <c r="L5" s="62"/>
      <c r="M5" s="62"/>
      <c r="N5" s="62"/>
      <c r="O5" s="62"/>
      <c r="P5" s="62"/>
      <c r="Q5" s="62"/>
      <c r="R5" s="46"/>
      <c r="S5" s="46"/>
    </row>
    <row r="6" spans="1:24" ht="18.399999999999999" customHeight="1">
      <c r="A6" s="27"/>
      <c r="B6" s="2"/>
      <c r="C6" s="2"/>
      <c r="D6" s="2"/>
      <c r="E6" s="2"/>
      <c r="H6" s="355" t="s">
        <v>300</v>
      </c>
      <c r="I6" s="355"/>
      <c r="J6" s="355"/>
      <c r="K6" s="355"/>
      <c r="L6" s="355"/>
      <c r="M6" s="355"/>
      <c r="N6" s="355"/>
      <c r="O6" s="355"/>
      <c r="P6" s="355"/>
      <c r="Q6" s="355"/>
      <c r="R6" s="355"/>
      <c r="S6" s="355"/>
      <c r="T6" s="356"/>
      <c r="U6" s="356"/>
      <c r="V6" s="356"/>
    </row>
    <row r="7" spans="1:24" ht="18.399999999999999" customHeight="1">
      <c r="A7" s="63"/>
      <c r="B7" s="64"/>
      <c r="C7" s="64"/>
      <c r="D7" s="64"/>
      <c r="E7" s="64"/>
      <c r="F7" s="64"/>
      <c r="G7" s="64"/>
      <c r="H7" s="357" t="str">
        <f>Coordonnées!$J$27</f>
        <v>Compte</v>
      </c>
      <c r="I7" s="357"/>
      <c r="J7" s="357"/>
      <c r="K7" s="357" t="str">
        <f>Coordonnées!$J$27</f>
        <v>Compte</v>
      </c>
      <c r="L7" s="357"/>
      <c r="M7" s="357"/>
      <c r="N7" s="357" t="str">
        <f>Coordonnées!$J$27</f>
        <v>Compte</v>
      </c>
      <c r="O7" s="357"/>
      <c r="P7" s="357"/>
      <c r="Q7" s="357" t="str">
        <f>Coordonnées!$J$27</f>
        <v>Compte</v>
      </c>
      <c r="R7" s="357"/>
      <c r="S7" s="357"/>
      <c r="T7" s="357" t="str">
        <f>Coordonnées!$J$27</f>
        <v>Compte</v>
      </c>
      <c r="U7" s="357"/>
      <c r="V7" s="357"/>
    </row>
    <row r="8" spans="1:24" ht="18.399999999999999" customHeight="1">
      <c r="A8" s="63"/>
      <c r="B8" s="66"/>
      <c r="C8" s="64"/>
      <c r="D8" s="64"/>
      <c r="E8" s="64"/>
      <c r="F8" s="64"/>
      <c r="G8" s="64"/>
      <c r="H8" s="358" t="s">
        <v>298</v>
      </c>
      <c r="I8" s="359"/>
      <c r="J8" s="359"/>
      <c r="K8" s="359"/>
      <c r="L8" s="359"/>
      <c r="M8" s="359"/>
      <c r="N8" s="359"/>
      <c r="O8" s="359"/>
      <c r="P8" s="359"/>
      <c r="Q8" s="359"/>
      <c r="R8" s="359"/>
      <c r="S8" s="359"/>
      <c r="T8" s="360"/>
      <c r="U8" s="360"/>
      <c r="V8" s="361"/>
    </row>
    <row r="9" spans="1:24" ht="18.399999999999999" customHeight="1">
      <c r="A9" s="343" t="s">
        <v>2</v>
      </c>
      <c r="B9" s="352"/>
      <c r="C9" s="343"/>
      <c r="D9" s="343"/>
      <c r="E9" s="343"/>
      <c r="F9" s="343"/>
      <c r="G9" s="343"/>
      <c r="H9" s="344">
        <f>K9-1</f>
        <v>2020</v>
      </c>
      <c r="I9" s="344"/>
      <c r="J9" s="344"/>
      <c r="K9" s="344">
        <f>N9-1</f>
        <v>2021</v>
      </c>
      <c r="L9" s="344"/>
      <c r="M9" s="344"/>
      <c r="N9" s="344">
        <f>Q9-1</f>
        <v>2022</v>
      </c>
      <c r="O9" s="344"/>
      <c r="P9" s="344"/>
      <c r="Q9" s="344">
        <f>T9-1</f>
        <v>2023</v>
      </c>
      <c r="R9" s="344"/>
      <c r="S9" s="344"/>
      <c r="T9" s="344">
        <f>X2</f>
        <v>2024</v>
      </c>
      <c r="U9" s="344"/>
      <c r="V9" s="344"/>
    </row>
    <row r="10" spans="1:24" ht="18.399999999999999" customHeight="1">
      <c r="A10" s="353" t="s">
        <v>15</v>
      </c>
      <c r="B10" s="354"/>
      <c r="C10" s="354"/>
      <c r="D10" s="354"/>
      <c r="E10" s="354"/>
      <c r="F10" s="354"/>
      <c r="G10" s="354"/>
      <c r="H10" s="345">
        <v>15581.43</v>
      </c>
      <c r="I10" s="346">
        <v>5512664.2599999998</v>
      </c>
      <c r="J10" s="347">
        <v>5512664.2599999998</v>
      </c>
      <c r="K10" s="345">
        <v>24064.68</v>
      </c>
      <c r="L10" s="346">
        <v>5512664.2599999998</v>
      </c>
      <c r="M10" s="347">
        <v>5512664.2599999998</v>
      </c>
      <c r="N10" s="345">
        <v>49778.78</v>
      </c>
      <c r="O10" s="346">
        <v>5512664.2599999998</v>
      </c>
      <c r="P10" s="347">
        <v>5512664.2599999998</v>
      </c>
      <c r="Q10" s="345">
        <v>1437.28</v>
      </c>
      <c r="R10" s="346">
        <v>5512664.2599999998</v>
      </c>
      <c r="S10" s="347">
        <v>5512664.2599999998</v>
      </c>
      <c r="T10" s="345">
        <v>200219</v>
      </c>
      <c r="U10" s="346">
        <v>5512664.2599999998</v>
      </c>
      <c r="V10" s="347">
        <v>5512664.2599999998</v>
      </c>
    </row>
    <row r="11" spans="1:24" ht="18.399999999999999" customHeight="1">
      <c r="A11" s="325" t="s">
        <v>301</v>
      </c>
      <c r="B11" s="326"/>
      <c r="C11" s="326"/>
      <c r="D11" s="326"/>
      <c r="E11" s="326"/>
      <c r="F11" s="326"/>
      <c r="G11" s="326"/>
      <c r="H11" s="340">
        <v>2144444.7599999998</v>
      </c>
      <c r="I11" s="341">
        <v>2726342.74</v>
      </c>
      <c r="J11" s="342">
        <v>2726342.74</v>
      </c>
      <c r="K11" s="340">
        <v>577607.11</v>
      </c>
      <c r="L11" s="341">
        <v>2726342.74</v>
      </c>
      <c r="M11" s="342">
        <v>2726342.74</v>
      </c>
      <c r="N11" s="340">
        <v>406190.66</v>
      </c>
      <c r="O11" s="341">
        <v>2726342.74</v>
      </c>
      <c r="P11" s="342">
        <v>2726342.74</v>
      </c>
      <c r="Q11" s="340">
        <v>592739.4</v>
      </c>
      <c r="R11" s="341">
        <v>2726342.74</v>
      </c>
      <c r="S11" s="342">
        <v>2726342.74</v>
      </c>
      <c r="T11" s="340">
        <v>1457259.41</v>
      </c>
      <c r="U11" s="341">
        <v>2726342.74</v>
      </c>
      <c r="V11" s="342">
        <v>2726342.74</v>
      </c>
    </row>
    <row r="12" spans="1:24" ht="18.399999999999999" customHeight="1">
      <c r="A12" s="325" t="s">
        <v>16</v>
      </c>
      <c r="B12" s="326"/>
      <c r="C12" s="326"/>
      <c r="D12" s="326"/>
      <c r="E12" s="326"/>
      <c r="F12" s="326"/>
      <c r="G12" s="326"/>
      <c r="H12" s="340">
        <v>47615.27</v>
      </c>
      <c r="I12" s="341">
        <v>4264832.04</v>
      </c>
      <c r="J12" s="342">
        <v>4264832.04</v>
      </c>
      <c r="K12" s="340">
        <v>94332.9</v>
      </c>
      <c r="L12" s="341">
        <v>4264832.04</v>
      </c>
      <c r="M12" s="342">
        <v>4264832.04</v>
      </c>
      <c r="N12" s="340">
        <v>21332.9</v>
      </c>
      <c r="O12" s="341">
        <v>4264832.04</v>
      </c>
      <c r="P12" s="342">
        <v>4264832.04</v>
      </c>
      <c r="Q12" s="340">
        <v>21332.9</v>
      </c>
      <c r="R12" s="341">
        <v>4264832.04</v>
      </c>
      <c r="S12" s="342">
        <v>4264832.04</v>
      </c>
      <c r="T12" s="340">
        <v>21332.9</v>
      </c>
      <c r="U12" s="341">
        <v>4264832.04</v>
      </c>
      <c r="V12" s="342">
        <v>4264832.04</v>
      </c>
    </row>
    <row r="13" spans="1:24" ht="18.399999999999999" customHeight="1">
      <c r="A13" s="325" t="s">
        <v>3</v>
      </c>
      <c r="B13" s="326"/>
      <c r="C13" s="326"/>
      <c r="D13" s="326"/>
      <c r="E13" s="326"/>
      <c r="F13" s="326"/>
      <c r="G13" s="326"/>
      <c r="H13" s="340">
        <v>0</v>
      </c>
      <c r="I13" s="341">
        <v>41563.69</v>
      </c>
      <c r="J13" s="342">
        <v>41563.69</v>
      </c>
      <c r="K13" s="340">
        <v>0</v>
      </c>
      <c r="L13" s="341">
        <v>41563.69</v>
      </c>
      <c r="M13" s="342">
        <v>41563.69</v>
      </c>
      <c r="N13" s="340">
        <v>0</v>
      </c>
      <c r="O13" s="341">
        <v>41563.69</v>
      </c>
      <c r="P13" s="342">
        <v>41563.69</v>
      </c>
      <c r="Q13" s="340">
        <v>0</v>
      </c>
      <c r="R13" s="341">
        <v>41563.69</v>
      </c>
      <c r="S13" s="342">
        <v>41563.69</v>
      </c>
      <c r="T13" s="340">
        <v>0</v>
      </c>
      <c r="U13" s="341">
        <v>41563.69</v>
      </c>
      <c r="V13" s="342">
        <v>41563.69</v>
      </c>
    </row>
    <row r="14" spans="1:24" ht="18.399999999999999" customHeight="1" thickBot="1">
      <c r="A14" s="331"/>
      <c r="B14" s="332"/>
      <c r="C14" s="332"/>
      <c r="D14" s="332"/>
      <c r="E14" s="332"/>
      <c r="F14" s="332"/>
      <c r="G14" s="332"/>
      <c r="H14" s="334">
        <v>0</v>
      </c>
      <c r="I14" s="335">
        <v>0</v>
      </c>
      <c r="J14" s="336">
        <v>0</v>
      </c>
      <c r="K14" s="334">
        <v>0</v>
      </c>
      <c r="L14" s="335">
        <v>0</v>
      </c>
      <c r="M14" s="336">
        <v>0</v>
      </c>
      <c r="N14" s="334">
        <v>0</v>
      </c>
      <c r="O14" s="335">
        <v>0</v>
      </c>
      <c r="P14" s="336">
        <v>0</v>
      </c>
      <c r="Q14" s="334">
        <v>0</v>
      </c>
      <c r="R14" s="335">
        <v>0</v>
      </c>
      <c r="S14" s="336">
        <v>0</v>
      </c>
      <c r="T14" s="334">
        <v>0</v>
      </c>
      <c r="U14" s="335">
        <v>0</v>
      </c>
      <c r="V14" s="336">
        <v>0</v>
      </c>
    </row>
    <row r="15" spans="1:24" ht="18.399999999999999" customHeight="1" thickBot="1">
      <c r="A15" s="312" t="s">
        <v>324</v>
      </c>
      <c r="B15" s="313"/>
      <c r="C15" s="313"/>
      <c r="D15" s="313"/>
      <c r="E15" s="313"/>
      <c r="F15" s="313"/>
      <c r="G15" s="313"/>
      <c r="H15" s="337">
        <f>SUM(H10:H14)</f>
        <v>2207641.46</v>
      </c>
      <c r="I15" s="338"/>
      <c r="J15" s="339"/>
      <c r="K15" s="338">
        <f>SUM(K10:K14)</f>
        <v>696004.69000000006</v>
      </c>
      <c r="L15" s="338"/>
      <c r="M15" s="338"/>
      <c r="N15" s="337">
        <f>SUM(N10:N14)</f>
        <v>477302.33999999997</v>
      </c>
      <c r="O15" s="338"/>
      <c r="P15" s="339"/>
      <c r="Q15" s="338">
        <f>SUM(Q10:Q14)</f>
        <v>615509.58000000007</v>
      </c>
      <c r="R15" s="338"/>
      <c r="S15" s="339"/>
      <c r="T15" s="338">
        <f>SUM(T10:T14)</f>
        <v>1678811.3099999998</v>
      </c>
      <c r="U15" s="338"/>
      <c r="V15" s="339"/>
    </row>
    <row r="16" spans="1:24" ht="18.399999999999999" customHeight="1">
      <c r="A16" s="325" t="s">
        <v>29</v>
      </c>
      <c r="B16" s="326"/>
      <c r="C16" s="326"/>
      <c r="D16" s="326"/>
      <c r="E16" s="326"/>
      <c r="F16" s="326"/>
      <c r="G16" s="326"/>
      <c r="H16" s="328">
        <v>687970.69</v>
      </c>
      <c r="I16" s="329">
        <v>1521059.02</v>
      </c>
      <c r="J16" s="330">
        <v>2351270.66</v>
      </c>
      <c r="K16" s="328">
        <v>1497718.3</v>
      </c>
      <c r="L16" s="329">
        <v>1659060.83</v>
      </c>
      <c r="M16" s="330">
        <v>1521059.02</v>
      </c>
      <c r="N16" s="328">
        <v>1084760.82</v>
      </c>
      <c r="O16" s="329">
        <v>2230351.92</v>
      </c>
      <c r="P16" s="330">
        <v>1659060.83</v>
      </c>
      <c r="Q16" s="328">
        <v>272077.21999999997</v>
      </c>
      <c r="R16" s="329">
        <v>2351270.66</v>
      </c>
      <c r="S16" s="330">
        <v>2230351.92</v>
      </c>
      <c r="T16" s="328">
        <v>750679.98</v>
      </c>
      <c r="U16" s="329">
        <v>2351270.66</v>
      </c>
      <c r="V16" s="330">
        <v>2230351.92</v>
      </c>
    </row>
    <row r="17" spans="1:22" ht="18.399999999999999" customHeight="1" thickBot="1">
      <c r="A17" s="331" t="s">
        <v>3</v>
      </c>
      <c r="B17" s="332"/>
      <c r="C17" s="332"/>
      <c r="D17" s="332"/>
      <c r="E17" s="332"/>
      <c r="F17" s="332"/>
      <c r="G17" s="332"/>
      <c r="H17" s="334">
        <v>649136.93000000005</v>
      </c>
      <c r="I17" s="335">
        <v>1192323.53</v>
      </c>
      <c r="J17" s="336">
        <v>824300.6</v>
      </c>
      <c r="K17" s="334">
        <v>65457.87</v>
      </c>
      <c r="L17" s="335">
        <v>4295659.8600000003</v>
      </c>
      <c r="M17" s="336">
        <v>1192323.53</v>
      </c>
      <c r="N17" s="334">
        <v>565634.41</v>
      </c>
      <c r="O17" s="335">
        <v>1045347.08</v>
      </c>
      <c r="P17" s="336">
        <v>4295659.8600000003</v>
      </c>
      <c r="Q17" s="334">
        <v>1333977.3899999999</v>
      </c>
      <c r="R17" s="335">
        <v>824300.6</v>
      </c>
      <c r="S17" s="336">
        <v>1045347.08</v>
      </c>
      <c r="T17" s="334">
        <v>320364.28999999998</v>
      </c>
      <c r="U17" s="335">
        <v>824300.6</v>
      </c>
      <c r="V17" s="336">
        <v>1045347.08</v>
      </c>
    </row>
    <row r="18" spans="1:22" ht="18.399999999999999" customHeight="1" thickBot="1">
      <c r="A18" s="319" t="s">
        <v>325</v>
      </c>
      <c r="B18" s="320"/>
      <c r="C18" s="320"/>
      <c r="D18" s="320"/>
      <c r="E18" s="320"/>
      <c r="F18" s="320"/>
      <c r="G18" s="320"/>
      <c r="H18" s="322">
        <f>SUM(H15:H17)</f>
        <v>3544749.08</v>
      </c>
      <c r="I18" s="323"/>
      <c r="J18" s="324"/>
      <c r="K18" s="323">
        <f>SUM(K15:K17)</f>
        <v>2259180.8600000003</v>
      </c>
      <c r="L18" s="323"/>
      <c r="M18" s="323"/>
      <c r="N18" s="322">
        <f>SUM(N15:N17)</f>
        <v>2127697.5700000003</v>
      </c>
      <c r="O18" s="323"/>
      <c r="P18" s="324"/>
      <c r="Q18" s="322">
        <f>SUM(Q15:Q17)</f>
        <v>2221564.19</v>
      </c>
      <c r="R18" s="323"/>
      <c r="S18" s="324"/>
      <c r="T18" s="322">
        <f>SUM(T15:T17)</f>
        <v>2749855.58</v>
      </c>
      <c r="U18" s="323"/>
      <c r="V18" s="324"/>
    </row>
    <row r="19" spans="1:22" s="165" customFormat="1" ht="28.15" customHeight="1">
      <c r="A19" s="174" t="s">
        <v>323</v>
      </c>
      <c r="B19" s="175"/>
      <c r="C19" s="175"/>
      <c r="D19" s="175"/>
      <c r="E19" s="175"/>
      <c r="H19" s="176"/>
      <c r="I19" s="176"/>
      <c r="J19" s="176"/>
      <c r="K19" s="176"/>
      <c r="L19" s="177"/>
      <c r="M19" s="177"/>
      <c r="N19" s="177"/>
      <c r="O19" s="177"/>
      <c r="P19" s="177"/>
      <c r="Q19" s="177"/>
      <c r="R19" s="177"/>
      <c r="S19" s="177"/>
    </row>
    <row r="20" spans="1:22" ht="18.399999999999999" customHeight="1">
      <c r="A20" s="63"/>
      <c r="B20" s="64"/>
      <c r="C20" s="64"/>
      <c r="D20" s="64"/>
      <c r="E20" s="64"/>
      <c r="F20" s="64"/>
      <c r="G20" s="64"/>
      <c r="H20" s="348" t="s">
        <v>299</v>
      </c>
      <c r="I20" s="349"/>
      <c r="J20" s="349"/>
      <c r="K20" s="349"/>
      <c r="L20" s="349"/>
      <c r="M20" s="349"/>
      <c r="N20" s="349"/>
      <c r="O20" s="349"/>
      <c r="P20" s="349"/>
      <c r="Q20" s="349"/>
      <c r="R20" s="349"/>
      <c r="S20" s="349"/>
      <c r="T20" s="350"/>
      <c r="U20" s="350"/>
      <c r="V20" s="351"/>
    </row>
    <row r="21" spans="1:22" ht="18.399999999999999" customHeight="1">
      <c r="A21" s="343" t="s">
        <v>2</v>
      </c>
      <c r="B21" s="343"/>
      <c r="C21" s="343"/>
      <c r="D21" s="343"/>
      <c r="E21" s="343"/>
      <c r="F21" s="343"/>
      <c r="G21" s="343"/>
      <c r="H21" s="344">
        <f>K21-1</f>
        <v>2020</v>
      </c>
      <c r="I21" s="344"/>
      <c r="J21" s="344"/>
      <c r="K21" s="344">
        <f>N21-1</f>
        <v>2021</v>
      </c>
      <c r="L21" s="344"/>
      <c r="M21" s="344"/>
      <c r="N21" s="344">
        <f>Q21-1</f>
        <v>2022</v>
      </c>
      <c r="O21" s="344"/>
      <c r="P21" s="344"/>
      <c r="Q21" s="344">
        <f>T21-1</f>
        <v>2023</v>
      </c>
      <c r="R21" s="344"/>
      <c r="S21" s="344"/>
      <c r="T21" s="344">
        <f>X2</f>
        <v>2024</v>
      </c>
      <c r="U21" s="344"/>
      <c r="V21" s="344"/>
    </row>
    <row r="22" spans="1:22" ht="18.399999999999999" customHeight="1">
      <c r="A22" s="353" t="s">
        <v>15</v>
      </c>
      <c r="B22" s="354"/>
      <c r="C22" s="354"/>
      <c r="D22" s="354"/>
      <c r="E22" s="354"/>
      <c r="F22" s="354"/>
      <c r="G22" s="354"/>
      <c r="H22" s="345">
        <v>1148060</v>
      </c>
      <c r="I22" s="346">
        <v>373432.17</v>
      </c>
      <c r="J22" s="347">
        <v>697745.74</v>
      </c>
      <c r="K22" s="345">
        <v>145067.42000000001</v>
      </c>
      <c r="L22" s="346">
        <v>365967.42</v>
      </c>
      <c r="M22" s="347">
        <v>373432.17</v>
      </c>
      <c r="N22" s="345">
        <v>118419.31</v>
      </c>
      <c r="O22" s="346">
        <v>414709.37</v>
      </c>
      <c r="P22" s="347">
        <v>365967.42</v>
      </c>
      <c r="Q22" s="345">
        <v>1148912.56</v>
      </c>
      <c r="R22" s="346">
        <v>697745.74</v>
      </c>
      <c r="S22" s="347">
        <v>414709.37</v>
      </c>
      <c r="T22" s="345">
        <v>290562.09999999998</v>
      </c>
      <c r="U22" s="346">
        <v>557211.56000000006</v>
      </c>
      <c r="V22" s="347">
        <v>577850.16</v>
      </c>
    </row>
    <row r="23" spans="1:22" ht="18.399999999999999" customHeight="1">
      <c r="A23" s="325" t="s">
        <v>301</v>
      </c>
      <c r="B23" s="326"/>
      <c r="C23" s="326"/>
      <c r="D23" s="326"/>
      <c r="E23" s="326"/>
      <c r="F23" s="326"/>
      <c r="G23" s="326"/>
      <c r="H23" s="340">
        <v>137825.76</v>
      </c>
      <c r="I23" s="341">
        <v>12728583.199999999</v>
      </c>
      <c r="J23" s="342">
        <v>13240574.68</v>
      </c>
      <c r="K23" s="340">
        <v>0</v>
      </c>
      <c r="L23" s="341">
        <v>12120371.99</v>
      </c>
      <c r="M23" s="342">
        <v>12728583.199999999</v>
      </c>
      <c r="N23" s="340">
        <v>391214</v>
      </c>
      <c r="O23" s="341">
        <v>12941517.73</v>
      </c>
      <c r="P23" s="342">
        <v>12120371.99</v>
      </c>
      <c r="Q23" s="340">
        <v>4148.09</v>
      </c>
      <c r="R23" s="341">
        <v>13240574.68</v>
      </c>
      <c r="S23" s="342">
        <v>12941517.73</v>
      </c>
      <c r="T23" s="340">
        <v>14542.8</v>
      </c>
      <c r="U23" s="341">
        <v>13289626.9983333</v>
      </c>
      <c r="V23" s="342">
        <v>13396094.2633333</v>
      </c>
    </row>
    <row r="24" spans="1:22" ht="18.399999999999999" customHeight="1">
      <c r="A24" s="325" t="s">
        <v>16</v>
      </c>
      <c r="B24" s="326"/>
      <c r="C24" s="326"/>
      <c r="D24" s="326"/>
      <c r="E24" s="326"/>
      <c r="F24" s="326"/>
      <c r="G24" s="326"/>
      <c r="H24" s="340">
        <v>1194523.5900000001</v>
      </c>
      <c r="I24" s="341">
        <v>548784.99</v>
      </c>
      <c r="J24" s="342">
        <v>408005.67</v>
      </c>
      <c r="K24" s="340">
        <v>330428.7</v>
      </c>
      <c r="L24" s="341">
        <v>536819.05000000005</v>
      </c>
      <c r="M24" s="342">
        <v>548784.99</v>
      </c>
      <c r="N24" s="340">
        <v>321119.86</v>
      </c>
      <c r="O24" s="341">
        <v>344975.81</v>
      </c>
      <c r="P24" s="342">
        <v>536819.05000000005</v>
      </c>
      <c r="Q24" s="340">
        <v>403970.96</v>
      </c>
      <c r="R24" s="341">
        <v>408005.67</v>
      </c>
      <c r="S24" s="342">
        <v>344975.81</v>
      </c>
      <c r="T24" s="340">
        <v>829981.3</v>
      </c>
      <c r="U24" s="341">
        <v>128208.38666666699</v>
      </c>
      <c r="V24" s="342">
        <v>26303.796666666702</v>
      </c>
    </row>
    <row r="25" spans="1:22" ht="18.399999999999999" customHeight="1" thickBot="1">
      <c r="A25" s="325" t="s">
        <v>3</v>
      </c>
      <c r="B25" s="326"/>
      <c r="C25" s="326"/>
      <c r="D25" s="326"/>
      <c r="E25" s="326"/>
      <c r="F25" s="326"/>
      <c r="G25" s="326"/>
      <c r="H25" s="334">
        <v>0</v>
      </c>
      <c r="I25" s="335">
        <v>0</v>
      </c>
      <c r="J25" s="336">
        <v>0</v>
      </c>
      <c r="K25" s="334">
        <v>0</v>
      </c>
      <c r="L25" s="335">
        <v>0</v>
      </c>
      <c r="M25" s="336">
        <v>0</v>
      </c>
      <c r="N25" s="334">
        <v>0</v>
      </c>
      <c r="O25" s="335">
        <v>0</v>
      </c>
      <c r="P25" s="336">
        <v>0</v>
      </c>
      <c r="Q25" s="334">
        <v>0</v>
      </c>
      <c r="R25" s="335">
        <v>0</v>
      </c>
      <c r="S25" s="336">
        <v>0</v>
      </c>
      <c r="T25" s="334">
        <v>0</v>
      </c>
      <c r="U25" s="335">
        <v>0</v>
      </c>
      <c r="V25" s="336">
        <v>0</v>
      </c>
    </row>
    <row r="26" spans="1:22" ht="18.399999999999999" customHeight="1" thickBot="1">
      <c r="A26" s="312" t="s">
        <v>324</v>
      </c>
      <c r="B26" s="313"/>
      <c r="C26" s="313"/>
      <c r="D26" s="313"/>
      <c r="E26" s="313"/>
      <c r="F26" s="313"/>
      <c r="G26" s="314"/>
      <c r="H26" s="337">
        <f>SUM(H22:H25)</f>
        <v>2480409.35</v>
      </c>
      <c r="I26" s="338"/>
      <c r="J26" s="338"/>
      <c r="K26" s="337">
        <f>SUM(K22:K25)</f>
        <v>475496.12</v>
      </c>
      <c r="L26" s="338"/>
      <c r="M26" s="339"/>
      <c r="N26" s="338">
        <f>SUM(N22:N25)</f>
        <v>830753.16999999993</v>
      </c>
      <c r="O26" s="338"/>
      <c r="P26" s="338"/>
      <c r="Q26" s="337">
        <f>SUM(Q22:Q25)</f>
        <v>1557031.61</v>
      </c>
      <c r="R26" s="338"/>
      <c r="S26" s="339"/>
      <c r="T26" s="337">
        <f>SUM(T22:T25)</f>
        <v>1135086.2</v>
      </c>
      <c r="U26" s="338"/>
      <c r="V26" s="339"/>
    </row>
    <row r="27" spans="1:22" ht="18.399999999999999" customHeight="1">
      <c r="A27" s="325" t="s">
        <v>29</v>
      </c>
      <c r="B27" s="326"/>
      <c r="C27" s="326"/>
      <c r="D27" s="326"/>
      <c r="E27" s="326"/>
      <c r="F27" s="326"/>
      <c r="G27" s="327"/>
      <c r="H27" s="328">
        <v>713424.66</v>
      </c>
      <c r="I27" s="329"/>
      <c r="J27" s="330"/>
      <c r="K27" s="328">
        <v>1589977.78</v>
      </c>
      <c r="L27" s="329">
        <v>10122961.629999999</v>
      </c>
      <c r="M27" s="330">
        <v>6628334.5600000005</v>
      </c>
      <c r="N27" s="328">
        <v>1136637.3799999999</v>
      </c>
      <c r="O27" s="329">
        <v>6248838.1500000004</v>
      </c>
      <c r="P27" s="330">
        <v>10122961.629999999</v>
      </c>
      <c r="Q27" s="328">
        <v>197686.7</v>
      </c>
      <c r="R27" s="329">
        <v>6834216</v>
      </c>
      <c r="S27" s="330">
        <v>6248838.1500000004</v>
      </c>
      <c r="T27" s="328">
        <v>421490.91</v>
      </c>
      <c r="U27" s="329">
        <v>6001218.2883333303</v>
      </c>
      <c r="V27" s="330">
        <v>5811470.0833333302</v>
      </c>
    </row>
    <row r="28" spans="1:22" ht="18.399999999999999" customHeight="1" thickBot="1">
      <c r="A28" s="331" t="s">
        <v>3</v>
      </c>
      <c r="B28" s="332"/>
      <c r="C28" s="332"/>
      <c r="D28" s="332"/>
      <c r="E28" s="332"/>
      <c r="F28" s="332"/>
      <c r="G28" s="333"/>
      <c r="H28" s="334">
        <v>375192.8</v>
      </c>
      <c r="I28" s="335">
        <v>0</v>
      </c>
      <c r="J28" s="336">
        <v>0</v>
      </c>
      <c r="K28" s="334">
        <v>217984.69</v>
      </c>
      <c r="L28" s="335">
        <v>0</v>
      </c>
      <c r="M28" s="336">
        <v>0</v>
      </c>
      <c r="N28" s="334">
        <v>160307.01999999999</v>
      </c>
      <c r="O28" s="335">
        <v>0</v>
      </c>
      <c r="P28" s="336">
        <v>0</v>
      </c>
      <c r="Q28" s="334">
        <v>466845.88</v>
      </c>
      <c r="R28" s="335">
        <v>0</v>
      </c>
      <c r="S28" s="336">
        <v>0</v>
      </c>
      <c r="T28" s="334">
        <v>1193278.47</v>
      </c>
      <c r="U28" s="335">
        <v>0</v>
      </c>
      <c r="V28" s="336">
        <v>0</v>
      </c>
    </row>
    <row r="29" spans="1:22" ht="18.399999999999999" customHeight="1" thickBot="1">
      <c r="A29" s="319" t="s">
        <v>325</v>
      </c>
      <c r="B29" s="320"/>
      <c r="C29" s="320"/>
      <c r="D29" s="320"/>
      <c r="E29" s="320"/>
      <c r="F29" s="320"/>
      <c r="G29" s="321"/>
      <c r="H29" s="322">
        <f>SUM(H26:H28)</f>
        <v>3569026.81</v>
      </c>
      <c r="I29" s="323"/>
      <c r="J29" s="323"/>
      <c r="K29" s="322">
        <f>SUM(K26:K28)</f>
        <v>2283458.59</v>
      </c>
      <c r="L29" s="323"/>
      <c r="M29" s="324"/>
      <c r="N29" s="323">
        <f>SUM(N26:N28)</f>
        <v>2127697.5699999998</v>
      </c>
      <c r="O29" s="323"/>
      <c r="P29" s="323"/>
      <c r="Q29" s="322">
        <f>SUM(Q26:Q28)</f>
        <v>2221564.19</v>
      </c>
      <c r="R29" s="323"/>
      <c r="S29" s="324"/>
      <c r="T29" s="322">
        <f>SUM(T26:T28)</f>
        <v>2749855.58</v>
      </c>
      <c r="U29" s="323"/>
      <c r="V29" s="324"/>
    </row>
    <row r="30" spans="1:22" ht="16.899999999999999" customHeight="1">
      <c r="A30" s="63" t="s">
        <v>323</v>
      </c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</row>
    <row r="31" spans="1:22" ht="16.899999999999999" customHeight="1"/>
  </sheetData>
  <sheetProtection algorithmName="SHA-512" hashValue="HRL9+NQtvps0MtZNEySUa9NvKbQPl18fyL8xEDrpTatLJUd4GjIAHrjoaQ6etVEt8Za1cjVwlcJ0x8DWy9uTZg==" saltValue="gHG08arxR2Q2QRLeKLo5mw==" spinCount="100000" sheet="1" objects="1" scenarios="1"/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86" t="str">
        <f>Coordonnées!A1</f>
        <v>Synthèse des Comptes</v>
      </c>
      <c r="B1" s="287"/>
      <c r="C1" s="287"/>
      <c r="D1" s="287"/>
      <c r="E1" s="291" t="str">
        <f>Coordonnées!G1</f>
        <v>Administration communale de Trois-Ponts</v>
      </c>
      <c r="F1" s="291"/>
      <c r="G1" s="291"/>
      <c r="H1" s="291"/>
      <c r="I1" s="209" t="str">
        <f>Coordonnées!$U$1</f>
        <v>Code INS</v>
      </c>
      <c r="J1" s="247">
        <f>Coordonnées!$V$1</f>
        <v>63086</v>
      </c>
    </row>
    <row r="2" spans="1:10" ht="16.149999999999999" customHeight="1">
      <c r="A2" s="288"/>
      <c r="B2" s="289"/>
      <c r="C2" s="289"/>
      <c r="D2" s="289"/>
      <c r="E2" s="292"/>
      <c r="F2" s="292"/>
      <c r="G2" s="292"/>
      <c r="H2" s="292"/>
      <c r="I2" s="210" t="str">
        <f>Coordonnées!$U$2</f>
        <v>Exercice:</v>
      </c>
      <c r="J2" s="248">
        <f>Coordonnées!$V$2</f>
        <v>2024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3">
        <f>Coordonnées!$V$3</f>
        <v>2</v>
      </c>
    </row>
    <row r="4" spans="1:10" ht="16.149999999999999" customHeight="1">
      <c r="A4" s="30"/>
      <c r="B4" s="29"/>
      <c r="C4" s="29"/>
      <c r="D4" s="29"/>
      <c r="E4" s="362" t="s">
        <v>302</v>
      </c>
      <c r="F4" s="363"/>
      <c r="G4" s="363"/>
      <c r="H4" s="363"/>
      <c r="I4" s="363"/>
    </row>
    <row r="5" spans="1:10" ht="17.649999999999999" customHeight="1">
      <c r="A5" s="28"/>
      <c r="E5" s="373" t="s">
        <v>326</v>
      </c>
      <c r="F5" s="374"/>
      <c r="G5" s="374"/>
      <c r="H5" s="374"/>
      <c r="I5" s="374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2020</v>
      </c>
      <c r="F7" s="151">
        <f>G7-1</f>
        <v>2021</v>
      </c>
      <c r="G7" s="151">
        <f>H7-1</f>
        <v>2022</v>
      </c>
      <c r="H7" s="151">
        <f>I7-1</f>
        <v>2023</v>
      </c>
      <c r="I7" s="151">
        <f>J2</f>
        <v>2024</v>
      </c>
    </row>
    <row r="8" spans="1:10" ht="30" customHeight="1">
      <c r="A8" s="375" t="s">
        <v>37</v>
      </c>
      <c r="B8" s="376"/>
      <c r="C8" s="376"/>
      <c r="D8" s="377"/>
      <c r="E8" s="265">
        <v>76125.09</v>
      </c>
      <c r="F8" s="265">
        <v>79300.12</v>
      </c>
      <c r="G8" s="265">
        <v>113936.67</v>
      </c>
      <c r="H8" s="265">
        <v>350235.47</v>
      </c>
      <c r="I8" s="265">
        <v>111981.5</v>
      </c>
    </row>
    <row r="9" spans="1:10" ht="30" customHeight="1">
      <c r="A9" s="364" t="s">
        <v>18</v>
      </c>
      <c r="B9" s="365"/>
      <c r="C9" s="365"/>
      <c r="D9" s="366"/>
      <c r="E9" s="265">
        <v>1531471.65</v>
      </c>
      <c r="F9" s="265">
        <v>1570210.25</v>
      </c>
      <c r="G9" s="265">
        <v>1846576.77</v>
      </c>
      <c r="H9" s="265">
        <v>2182120.06</v>
      </c>
      <c r="I9" s="265">
        <v>2255667.91</v>
      </c>
    </row>
    <row r="10" spans="1:10" ht="30" customHeight="1">
      <c r="A10" s="364" t="s">
        <v>19</v>
      </c>
      <c r="B10" s="365"/>
      <c r="C10" s="365"/>
      <c r="D10" s="366"/>
      <c r="E10" s="265">
        <v>435347.87</v>
      </c>
      <c r="F10" s="265">
        <v>431367.27</v>
      </c>
      <c r="G10" s="265">
        <v>477959.14</v>
      </c>
      <c r="H10" s="265">
        <v>431853.43</v>
      </c>
      <c r="I10" s="265">
        <v>466650.94</v>
      </c>
    </row>
    <row r="11" spans="1:10" ht="30" customHeight="1">
      <c r="A11" s="364" t="s">
        <v>20</v>
      </c>
      <c r="B11" s="365"/>
      <c r="C11" s="365"/>
      <c r="D11" s="366"/>
      <c r="E11" s="265">
        <v>1224774.55</v>
      </c>
      <c r="F11" s="265">
        <v>1170769.82</v>
      </c>
      <c r="G11" s="265">
        <v>1249975.43</v>
      </c>
      <c r="H11" s="265">
        <v>1367717.15</v>
      </c>
      <c r="I11" s="265">
        <v>1418053.37</v>
      </c>
    </row>
    <row r="12" spans="1:10" ht="30" customHeight="1">
      <c r="A12" s="364" t="s">
        <v>28</v>
      </c>
      <c r="B12" s="365"/>
      <c r="C12" s="365"/>
      <c r="D12" s="366"/>
      <c r="E12" s="265">
        <v>60308.05</v>
      </c>
      <c r="F12" s="265">
        <v>52928.21</v>
      </c>
      <c r="G12" s="265">
        <v>57237.17</v>
      </c>
      <c r="H12" s="265">
        <v>57432.6</v>
      </c>
      <c r="I12" s="265">
        <v>60520.12</v>
      </c>
    </row>
    <row r="13" spans="1:10" ht="30" customHeight="1">
      <c r="A13" s="364" t="s">
        <v>21</v>
      </c>
      <c r="B13" s="365"/>
      <c r="C13" s="365"/>
      <c r="D13" s="366"/>
      <c r="E13" s="265">
        <v>137422.73000000001</v>
      </c>
      <c r="F13" s="265">
        <v>171180.52</v>
      </c>
      <c r="G13" s="265">
        <v>160813.16</v>
      </c>
      <c r="H13" s="265">
        <v>172625.58</v>
      </c>
      <c r="I13" s="265">
        <v>198868.01</v>
      </c>
    </row>
    <row r="14" spans="1:10" ht="30" customHeight="1">
      <c r="A14" s="364" t="s">
        <v>22</v>
      </c>
      <c r="B14" s="365"/>
      <c r="C14" s="365"/>
      <c r="D14" s="366"/>
      <c r="E14" s="265">
        <v>498015.1</v>
      </c>
      <c r="F14" s="265">
        <v>527650.36</v>
      </c>
      <c r="G14" s="265">
        <v>574172.28</v>
      </c>
      <c r="H14" s="265">
        <v>555362.15</v>
      </c>
      <c r="I14" s="265">
        <v>555987.43999999994</v>
      </c>
    </row>
    <row r="15" spans="1:10" ht="30" customHeight="1">
      <c r="A15" s="364" t="s">
        <v>23</v>
      </c>
      <c r="B15" s="365"/>
      <c r="C15" s="365"/>
      <c r="D15" s="366"/>
      <c r="E15" s="265">
        <v>1170727.3600000001</v>
      </c>
      <c r="F15" s="265">
        <v>1246957.21</v>
      </c>
      <c r="G15" s="265">
        <v>1361907.14</v>
      </c>
      <c r="H15" s="265">
        <v>1431908.2</v>
      </c>
      <c r="I15" s="265">
        <v>1481286.17</v>
      </c>
    </row>
    <row r="16" spans="1:10" ht="30" customHeight="1">
      <c r="A16" s="367" t="s">
        <v>34</v>
      </c>
      <c r="B16" s="368"/>
      <c r="C16" s="368"/>
      <c r="D16" s="369"/>
      <c r="E16" s="265">
        <v>4352</v>
      </c>
      <c r="F16" s="265">
        <v>7527.65</v>
      </c>
      <c r="G16" s="265">
        <v>8402.5</v>
      </c>
      <c r="H16" s="265">
        <v>8806.7000000000007</v>
      </c>
      <c r="I16" s="265">
        <v>7016.03</v>
      </c>
    </row>
    <row r="17" spans="1:9" ht="30" customHeight="1">
      <c r="A17" s="364" t="s">
        <v>33</v>
      </c>
      <c r="B17" s="365"/>
      <c r="C17" s="365"/>
      <c r="D17" s="366"/>
      <c r="E17" s="265">
        <v>41331.440000000002</v>
      </c>
      <c r="F17" s="265">
        <v>53264.62</v>
      </c>
      <c r="G17" s="265">
        <v>37628.14</v>
      </c>
      <c r="H17" s="265">
        <v>53443.95</v>
      </c>
      <c r="I17" s="265">
        <v>58819.89</v>
      </c>
    </row>
    <row r="18" spans="1:9" ht="30" customHeight="1">
      <c r="A18" s="364" t="s">
        <v>24</v>
      </c>
      <c r="B18" s="365"/>
      <c r="C18" s="365"/>
      <c r="D18" s="366"/>
      <c r="E18" s="265">
        <v>758809.44</v>
      </c>
      <c r="F18" s="265">
        <v>806904.02</v>
      </c>
      <c r="G18" s="265">
        <v>913944.51</v>
      </c>
      <c r="H18" s="265">
        <v>936451.09</v>
      </c>
      <c r="I18" s="265">
        <v>1062722.08</v>
      </c>
    </row>
    <row r="19" spans="1:9" ht="30" customHeight="1">
      <c r="A19" s="367" t="s">
        <v>25</v>
      </c>
      <c r="B19" s="368"/>
      <c r="C19" s="368"/>
      <c r="D19" s="369"/>
      <c r="E19" s="265">
        <v>818256.31</v>
      </c>
      <c r="F19" s="265">
        <v>899931.85</v>
      </c>
      <c r="G19" s="265">
        <v>1059262.3899999999</v>
      </c>
      <c r="H19" s="265">
        <v>917451.39</v>
      </c>
      <c r="I19" s="265">
        <v>929048.48</v>
      </c>
    </row>
    <row r="20" spans="1:9" ht="30" customHeight="1">
      <c r="A20" s="364" t="s">
        <v>26</v>
      </c>
      <c r="B20" s="365"/>
      <c r="C20" s="365"/>
      <c r="D20" s="366"/>
      <c r="E20" s="265">
        <v>32058.01</v>
      </c>
      <c r="F20" s="265">
        <v>18813.48</v>
      </c>
      <c r="G20" s="265">
        <v>22389.79</v>
      </c>
      <c r="H20" s="265">
        <v>32021.62</v>
      </c>
      <c r="I20" s="265">
        <v>25332.51</v>
      </c>
    </row>
    <row r="21" spans="1:9" ht="30" customHeight="1">
      <c r="A21" s="370" t="s">
        <v>27</v>
      </c>
      <c r="B21" s="371"/>
      <c r="C21" s="371"/>
      <c r="D21" s="372"/>
      <c r="E21" s="265">
        <v>537.5</v>
      </c>
      <c r="F21" s="265">
        <v>412.5</v>
      </c>
      <c r="G21" s="265">
        <v>350</v>
      </c>
      <c r="H21" s="265">
        <v>469.29</v>
      </c>
      <c r="I21" s="265">
        <v>312.5</v>
      </c>
    </row>
  </sheetData>
  <sheetProtection algorithmName="SHA-512" hashValue="xvIX30qy4o2V8L7oNKvoM28kvUMYf/OCddHEezKb8BvI2nQw/aRPcAHRtDejdoNQm1NA+/pXMLfMSim+rgHB+w==" saltValue="ZLPEdxhtwdjtKIiRnwNilw==" spinCount="100000" sheet="1" objects="1" scenarios="1"/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86" t="str">
        <f>Coordonnées!A1</f>
        <v>Synthèse des Comptes</v>
      </c>
      <c r="B1" s="287"/>
      <c r="C1" s="287"/>
      <c r="D1" s="287"/>
      <c r="E1" s="291" t="str">
        <f>Coordonnées!G1</f>
        <v>Administration communale de Trois-Ponts</v>
      </c>
      <c r="F1" s="291"/>
      <c r="G1" s="291"/>
      <c r="H1" s="291"/>
      <c r="I1" s="209" t="str">
        <f>Coordonnées!$U$1</f>
        <v>Code INS</v>
      </c>
      <c r="J1" s="247">
        <f>Coordonnées!$V$1</f>
        <v>63086</v>
      </c>
    </row>
    <row r="2" spans="1:10" ht="16.149999999999999" customHeight="1">
      <c r="A2" s="288"/>
      <c r="B2" s="289"/>
      <c r="C2" s="289"/>
      <c r="D2" s="289"/>
      <c r="E2" s="292"/>
      <c r="F2" s="292"/>
      <c r="G2" s="292"/>
      <c r="H2" s="292"/>
      <c r="I2" s="210" t="str">
        <f>Coordonnées!$U$2</f>
        <v>Exercice:</v>
      </c>
      <c r="J2" s="248">
        <f>Coordonnées!$V$2</f>
        <v>2024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149999999999999" customHeight="1">
      <c r="A4" s="30"/>
      <c r="B4" s="29"/>
      <c r="C4" s="29"/>
      <c r="D4" s="29"/>
      <c r="E4" s="362" t="s">
        <v>302</v>
      </c>
      <c r="F4" s="363"/>
      <c r="G4" s="363"/>
      <c r="H4" s="363"/>
      <c r="I4" s="363"/>
    </row>
    <row r="5" spans="1:10" ht="17.649999999999999" customHeight="1">
      <c r="A5" s="28"/>
      <c r="E5" s="378" t="s">
        <v>327</v>
      </c>
      <c r="F5" s="379"/>
      <c r="G5" s="379"/>
      <c r="H5" s="379"/>
      <c r="I5" s="379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2020</v>
      </c>
      <c r="F7" s="151">
        <f>G7-1</f>
        <v>2021</v>
      </c>
      <c r="G7" s="151">
        <f>H7-1</f>
        <v>2022</v>
      </c>
      <c r="H7" s="151">
        <f>I7-1</f>
        <v>2023</v>
      </c>
      <c r="I7" s="151">
        <f>J2</f>
        <v>2024</v>
      </c>
    </row>
    <row r="8" spans="1:10" ht="30" customHeight="1">
      <c r="A8" s="375" t="s">
        <v>37</v>
      </c>
      <c r="B8" s="376"/>
      <c r="C8" s="376"/>
      <c r="D8" s="377"/>
      <c r="E8" s="265">
        <v>4251185.46</v>
      </c>
      <c r="F8" s="265">
        <v>4371965.54</v>
      </c>
      <c r="G8" s="265">
        <v>5098704.4400000004</v>
      </c>
      <c r="H8" s="265">
        <v>6013071.29</v>
      </c>
      <c r="I8" s="265">
        <v>6379900.6799999997</v>
      </c>
    </row>
    <row r="9" spans="1:10" ht="30" customHeight="1">
      <c r="A9" s="364" t="s">
        <v>18</v>
      </c>
      <c r="B9" s="365"/>
      <c r="C9" s="365"/>
      <c r="D9" s="366"/>
      <c r="E9" s="265">
        <v>215772.15</v>
      </c>
      <c r="F9" s="265">
        <v>228621.55</v>
      </c>
      <c r="G9" s="265">
        <v>248730.73</v>
      </c>
      <c r="H9" s="265">
        <v>172101.85</v>
      </c>
      <c r="I9" s="265">
        <v>332481.82</v>
      </c>
    </row>
    <row r="10" spans="1:10" ht="30" customHeight="1">
      <c r="A10" s="364" t="s">
        <v>19</v>
      </c>
      <c r="B10" s="365"/>
      <c r="C10" s="365"/>
      <c r="D10" s="366"/>
      <c r="E10" s="265">
        <v>0</v>
      </c>
      <c r="F10" s="265">
        <v>0</v>
      </c>
      <c r="G10" s="265">
        <v>0</v>
      </c>
      <c r="H10" s="265">
        <v>0</v>
      </c>
      <c r="I10" s="265">
        <v>3000</v>
      </c>
    </row>
    <row r="11" spans="1:10" ht="30" customHeight="1">
      <c r="A11" s="364" t="s">
        <v>20</v>
      </c>
      <c r="B11" s="365"/>
      <c r="C11" s="365"/>
      <c r="D11" s="366"/>
      <c r="E11" s="265">
        <v>126415.98</v>
      </c>
      <c r="F11" s="265">
        <v>121231.1</v>
      </c>
      <c r="G11" s="265">
        <v>62961.18</v>
      </c>
      <c r="H11" s="265">
        <v>93201.37</v>
      </c>
      <c r="I11" s="265">
        <v>78436.03</v>
      </c>
    </row>
    <row r="12" spans="1:10" ht="30" customHeight="1">
      <c r="A12" s="364" t="s">
        <v>28</v>
      </c>
      <c r="B12" s="365"/>
      <c r="C12" s="365"/>
      <c r="D12" s="366"/>
      <c r="E12" s="265">
        <v>788426.78</v>
      </c>
      <c r="F12" s="265">
        <v>788663.3</v>
      </c>
      <c r="G12" s="265">
        <v>822206.29</v>
      </c>
      <c r="H12" s="265">
        <v>880157.46</v>
      </c>
      <c r="I12" s="265">
        <v>869397.57</v>
      </c>
    </row>
    <row r="13" spans="1:10" ht="30" customHeight="1">
      <c r="A13" s="364" t="s">
        <v>21</v>
      </c>
      <c r="B13" s="365"/>
      <c r="C13" s="365"/>
      <c r="D13" s="366"/>
      <c r="E13" s="265">
        <v>527283.81999999995</v>
      </c>
      <c r="F13" s="265">
        <v>526638.27</v>
      </c>
      <c r="G13" s="265">
        <v>754672.72</v>
      </c>
      <c r="H13" s="265">
        <v>751483.95</v>
      </c>
      <c r="I13" s="265">
        <v>979080.18</v>
      </c>
    </row>
    <row r="14" spans="1:10" ht="30" customHeight="1">
      <c r="A14" s="364" t="s">
        <v>22</v>
      </c>
      <c r="B14" s="365"/>
      <c r="C14" s="365"/>
      <c r="D14" s="366"/>
      <c r="E14" s="265">
        <v>147484.97</v>
      </c>
      <c r="F14" s="265">
        <v>158488.78</v>
      </c>
      <c r="G14" s="265">
        <v>144053.79999999999</v>
      </c>
      <c r="H14" s="265">
        <v>124544.66</v>
      </c>
      <c r="I14" s="265">
        <v>98226.83</v>
      </c>
    </row>
    <row r="15" spans="1:10" ht="30" customHeight="1">
      <c r="A15" s="364" t="s">
        <v>23</v>
      </c>
      <c r="B15" s="365"/>
      <c r="C15" s="365"/>
      <c r="D15" s="366"/>
      <c r="E15" s="265">
        <v>246725.26</v>
      </c>
      <c r="F15" s="265">
        <v>328921.64</v>
      </c>
      <c r="G15" s="265">
        <v>213422.1</v>
      </c>
      <c r="H15" s="265">
        <v>189252.16</v>
      </c>
      <c r="I15" s="265">
        <v>202096.66</v>
      </c>
    </row>
    <row r="16" spans="1:10" ht="30" customHeight="1">
      <c r="A16" s="367" t="s">
        <v>34</v>
      </c>
      <c r="B16" s="368"/>
      <c r="C16" s="368"/>
      <c r="D16" s="369"/>
      <c r="E16" s="265">
        <v>0</v>
      </c>
      <c r="F16" s="265">
        <v>0</v>
      </c>
      <c r="G16" s="265">
        <v>0</v>
      </c>
      <c r="H16" s="265">
        <v>0</v>
      </c>
      <c r="I16" s="265">
        <v>0</v>
      </c>
    </row>
    <row r="17" spans="1:9" ht="30" customHeight="1">
      <c r="A17" s="364" t="s">
        <v>33</v>
      </c>
      <c r="B17" s="365"/>
      <c r="C17" s="365"/>
      <c r="D17" s="366"/>
      <c r="E17" s="265">
        <v>4658.8999999999996</v>
      </c>
      <c r="F17" s="265">
        <v>0</v>
      </c>
      <c r="G17" s="265">
        <v>0</v>
      </c>
      <c r="H17" s="265">
        <v>0</v>
      </c>
      <c r="I17" s="265">
        <v>0</v>
      </c>
    </row>
    <row r="18" spans="1:9" ht="30" customHeight="1">
      <c r="A18" s="364" t="s">
        <v>24</v>
      </c>
      <c r="B18" s="365"/>
      <c r="C18" s="365"/>
      <c r="D18" s="366"/>
      <c r="E18" s="265">
        <v>223543.61</v>
      </c>
      <c r="F18" s="265">
        <v>255695.13</v>
      </c>
      <c r="G18" s="265">
        <v>226936</v>
      </c>
      <c r="H18" s="265">
        <v>256763.5</v>
      </c>
      <c r="I18" s="265">
        <v>329599.71000000002</v>
      </c>
    </row>
    <row r="19" spans="1:9" ht="30" customHeight="1">
      <c r="A19" s="367" t="s">
        <v>25</v>
      </c>
      <c r="B19" s="368"/>
      <c r="C19" s="368"/>
      <c r="D19" s="369"/>
      <c r="E19" s="265">
        <v>641578.29</v>
      </c>
      <c r="F19" s="265">
        <v>637700.75</v>
      </c>
      <c r="G19" s="265">
        <v>733421.22</v>
      </c>
      <c r="H19" s="265">
        <v>736316.56</v>
      </c>
      <c r="I19" s="265">
        <v>675308.76</v>
      </c>
    </row>
    <row r="20" spans="1:9" ht="30" customHeight="1">
      <c r="A20" s="364" t="s">
        <v>26</v>
      </c>
      <c r="B20" s="365"/>
      <c r="C20" s="365"/>
      <c r="D20" s="366"/>
      <c r="E20" s="265">
        <v>4544.8599999999997</v>
      </c>
      <c r="F20" s="265">
        <v>799.42</v>
      </c>
      <c r="G20" s="265">
        <v>2008.52</v>
      </c>
      <c r="H20" s="265">
        <v>1000</v>
      </c>
      <c r="I20" s="265">
        <v>5995.36</v>
      </c>
    </row>
    <row r="21" spans="1:9" ht="30" customHeight="1">
      <c r="A21" s="370" t="s">
        <v>27</v>
      </c>
      <c r="B21" s="371"/>
      <c r="C21" s="371"/>
      <c r="D21" s="372"/>
      <c r="E21" s="265">
        <v>25754</v>
      </c>
      <c r="F21" s="265">
        <v>24500</v>
      </c>
      <c r="G21" s="265">
        <v>24500</v>
      </c>
      <c r="H21" s="265">
        <v>24500</v>
      </c>
      <c r="I21" s="265">
        <v>24500</v>
      </c>
    </row>
  </sheetData>
  <sheetProtection algorithmName="SHA-512" hashValue="RkkTyA6oZPJlmev33H8r+CX6AWPV2mJm3qcsHOqIDEIoIgumvrou83aIpLg0vJPYriwsSwKjIYkky+3xvkkZqQ==" saltValue="zCsCWSBVw7bCdNewgQSCKA==" spinCount="100000" sheet="1" objects="1" scenarios="1"/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86" t="str">
        <f>Coordonnées!A1</f>
        <v>Synthèse des Comptes</v>
      </c>
      <c r="B1" s="287"/>
      <c r="C1" s="287"/>
      <c r="D1" s="287"/>
      <c r="E1" s="291" t="str">
        <f>Coordonnées!G1</f>
        <v>Administration communale de Trois-Ponts</v>
      </c>
      <c r="F1" s="291"/>
      <c r="G1" s="291"/>
      <c r="H1" s="291"/>
      <c r="I1" s="209" t="str">
        <f>Coordonnées!$U$1</f>
        <v>Code INS</v>
      </c>
      <c r="J1" s="247">
        <f>Coordonnées!$V$1</f>
        <v>63086</v>
      </c>
    </row>
    <row r="2" spans="1:10" ht="16.149999999999999" customHeight="1">
      <c r="A2" s="288"/>
      <c r="B2" s="289"/>
      <c r="C2" s="289"/>
      <c r="D2" s="289"/>
      <c r="E2" s="292"/>
      <c r="F2" s="292"/>
      <c r="G2" s="292"/>
      <c r="H2" s="292"/>
      <c r="I2" s="210" t="str">
        <f>Coordonnées!$U$2</f>
        <v>Exercice:</v>
      </c>
      <c r="J2" s="248">
        <f>Coordonnées!$V$2</f>
        <v>2024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I3" s="164" t="str">
        <f>Coordonnées!$U$3</f>
        <v>Version:</v>
      </c>
      <c r="J3" s="166">
        <f>Coordonnées!$V$3</f>
        <v>2</v>
      </c>
    </row>
    <row r="4" spans="1:10" ht="16.149999999999999" customHeight="1">
      <c r="A4" s="30"/>
      <c r="B4" s="29"/>
      <c r="C4" s="29"/>
      <c r="D4" s="29"/>
      <c r="E4" s="362" t="s">
        <v>302</v>
      </c>
      <c r="F4" s="363"/>
      <c r="G4" s="363"/>
      <c r="H4" s="363"/>
      <c r="I4" s="363"/>
    </row>
    <row r="5" spans="1:10" ht="17.649999999999999" customHeight="1">
      <c r="A5" s="28"/>
      <c r="E5" s="380" t="s">
        <v>328</v>
      </c>
      <c r="F5" s="381"/>
      <c r="G5" s="381"/>
      <c r="H5" s="381"/>
      <c r="I5" s="381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2020</v>
      </c>
      <c r="F7" s="151">
        <f>G7-1</f>
        <v>2021</v>
      </c>
      <c r="G7" s="151">
        <f>H7-1</f>
        <v>2022</v>
      </c>
      <c r="H7" s="151">
        <f>I7-1</f>
        <v>2023</v>
      </c>
      <c r="I7" s="151">
        <f>J2</f>
        <v>2024</v>
      </c>
    </row>
    <row r="8" spans="1:10" ht="30" customHeight="1">
      <c r="A8" s="375" t="s">
        <v>37</v>
      </c>
      <c r="B8" s="376"/>
      <c r="C8" s="376"/>
      <c r="D8" s="377"/>
      <c r="E8" s="265">
        <v>649136.93000000005</v>
      </c>
      <c r="F8" s="265">
        <v>65457.87</v>
      </c>
      <c r="G8" s="265">
        <v>582231.91</v>
      </c>
      <c r="H8" s="265">
        <v>1335414.3899999999</v>
      </c>
      <c r="I8" s="265">
        <v>320364.28999999998</v>
      </c>
    </row>
    <row r="9" spans="1:10" ht="30" customHeight="1">
      <c r="A9" s="364" t="s">
        <v>18</v>
      </c>
      <c r="B9" s="365"/>
      <c r="C9" s="365"/>
      <c r="D9" s="366"/>
      <c r="E9" s="265">
        <v>197717.45</v>
      </c>
      <c r="F9" s="265">
        <v>115090.32</v>
      </c>
      <c r="G9" s="265">
        <v>114640.77</v>
      </c>
      <c r="H9" s="265">
        <v>96054.37</v>
      </c>
      <c r="I9" s="265">
        <v>34317.32</v>
      </c>
    </row>
    <row r="10" spans="1:10" ht="30" customHeight="1">
      <c r="A10" s="364" t="s">
        <v>19</v>
      </c>
      <c r="B10" s="365"/>
      <c r="C10" s="365"/>
      <c r="D10" s="366"/>
      <c r="E10" s="265">
        <v>6067.5</v>
      </c>
      <c r="F10" s="265">
        <v>6067.5</v>
      </c>
      <c r="G10" s="265">
        <v>6067.5</v>
      </c>
      <c r="H10" s="265">
        <v>0</v>
      </c>
      <c r="I10" s="265">
        <v>12135</v>
      </c>
    </row>
    <row r="11" spans="1:10" ht="30" customHeight="1">
      <c r="A11" s="364" t="s">
        <v>20</v>
      </c>
      <c r="B11" s="365"/>
      <c r="C11" s="365"/>
      <c r="D11" s="366"/>
      <c r="E11" s="265">
        <v>225931.42</v>
      </c>
      <c r="F11" s="265">
        <v>226530.32</v>
      </c>
      <c r="G11" s="265">
        <v>64480.74</v>
      </c>
      <c r="H11" s="265">
        <v>344662.78</v>
      </c>
      <c r="I11" s="265">
        <v>761797.66</v>
      </c>
    </row>
    <row r="12" spans="1:10" ht="30" customHeight="1">
      <c r="A12" s="364" t="s">
        <v>28</v>
      </c>
      <c r="B12" s="365"/>
      <c r="C12" s="365"/>
      <c r="D12" s="366"/>
      <c r="E12" s="265">
        <v>2619.2600000000002</v>
      </c>
      <c r="F12" s="265">
        <v>0</v>
      </c>
      <c r="G12" s="265">
        <v>0</v>
      </c>
      <c r="H12" s="265">
        <v>25193</v>
      </c>
      <c r="I12" s="265">
        <v>0</v>
      </c>
    </row>
    <row r="13" spans="1:10" ht="30" customHeight="1">
      <c r="A13" s="364" t="s">
        <v>21</v>
      </c>
      <c r="B13" s="365"/>
      <c r="C13" s="365"/>
      <c r="D13" s="366"/>
      <c r="E13" s="265">
        <v>0</v>
      </c>
      <c r="F13" s="265">
        <v>0</v>
      </c>
      <c r="G13" s="265">
        <v>0</v>
      </c>
      <c r="H13" s="265">
        <v>0</v>
      </c>
      <c r="I13" s="265">
        <v>0</v>
      </c>
    </row>
    <row r="14" spans="1:10" ht="30" customHeight="1">
      <c r="A14" s="364" t="s">
        <v>22</v>
      </c>
      <c r="B14" s="365"/>
      <c r="C14" s="365"/>
      <c r="D14" s="366"/>
      <c r="E14" s="265">
        <v>903892.67</v>
      </c>
      <c r="F14" s="265">
        <v>98797.19</v>
      </c>
      <c r="G14" s="265">
        <v>114119.09</v>
      </c>
      <c r="H14" s="265">
        <v>26381.98</v>
      </c>
      <c r="I14" s="265">
        <v>0</v>
      </c>
    </row>
    <row r="15" spans="1:10" ht="30" customHeight="1">
      <c r="A15" s="364" t="s">
        <v>23</v>
      </c>
      <c r="B15" s="365"/>
      <c r="C15" s="365"/>
      <c r="D15" s="366"/>
      <c r="E15" s="265">
        <v>393605.88</v>
      </c>
      <c r="F15" s="265">
        <v>163383.45000000001</v>
      </c>
      <c r="G15" s="265">
        <v>21303.06</v>
      </c>
      <c r="H15" s="265">
        <v>23587.01</v>
      </c>
      <c r="I15" s="265">
        <v>117064.36</v>
      </c>
    </row>
    <row r="16" spans="1:10" ht="30" customHeight="1">
      <c r="A16" s="367" t="s">
        <v>34</v>
      </c>
      <c r="B16" s="368"/>
      <c r="C16" s="368"/>
      <c r="D16" s="369"/>
      <c r="E16" s="265">
        <v>0</v>
      </c>
      <c r="F16" s="265">
        <v>0</v>
      </c>
      <c r="G16" s="265">
        <v>0</v>
      </c>
      <c r="H16" s="265">
        <v>0</v>
      </c>
      <c r="I16" s="265">
        <v>0</v>
      </c>
    </row>
    <row r="17" spans="1:9" ht="30" customHeight="1">
      <c r="A17" s="364" t="s">
        <v>33</v>
      </c>
      <c r="B17" s="365"/>
      <c r="C17" s="365"/>
      <c r="D17" s="366"/>
      <c r="E17" s="265">
        <v>75241.429999999993</v>
      </c>
      <c r="F17" s="265">
        <v>31432.93</v>
      </c>
      <c r="G17" s="265">
        <v>23900</v>
      </c>
      <c r="H17" s="265">
        <v>2000</v>
      </c>
      <c r="I17" s="265">
        <v>183006.45</v>
      </c>
    </row>
    <row r="18" spans="1:9" ht="30" customHeight="1">
      <c r="A18" s="364" t="s">
        <v>24</v>
      </c>
      <c r="B18" s="365"/>
      <c r="C18" s="365"/>
      <c r="D18" s="366"/>
      <c r="E18" s="265">
        <v>6216.98</v>
      </c>
      <c r="F18" s="265">
        <v>933.73</v>
      </c>
      <c r="G18" s="265">
        <v>7500</v>
      </c>
      <c r="H18" s="265">
        <v>0</v>
      </c>
      <c r="I18" s="265">
        <v>150000</v>
      </c>
    </row>
    <row r="19" spans="1:9" ht="30" customHeight="1">
      <c r="A19" s="367" t="s">
        <v>25</v>
      </c>
      <c r="B19" s="368"/>
      <c r="C19" s="368"/>
      <c r="D19" s="369"/>
      <c r="E19" s="265">
        <v>396348.87</v>
      </c>
      <c r="F19" s="265">
        <v>53769.25</v>
      </c>
      <c r="G19" s="265">
        <v>108693.68</v>
      </c>
      <c r="H19" s="265">
        <v>96193.44</v>
      </c>
      <c r="I19" s="265">
        <v>420490.52</v>
      </c>
    </row>
    <row r="20" spans="1:9" ht="30" customHeight="1">
      <c r="A20" s="364" t="s">
        <v>26</v>
      </c>
      <c r="B20" s="365"/>
      <c r="C20" s="365"/>
      <c r="D20" s="366"/>
      <c r="E20" s="265">
        <v>0</v>
      </c>
      <c r="F20" s="265">
        <v>0</v>
      </c>
      <c r="G20" s="265">
        <v>0</v>
      </c>
      <c r="H20" s="265">
        <v>0</v>
      </c>
      <c r="I20" s="265">
        <v>0</v>
      </c>
    </row>
    <row r="21" spans="1:9" ht="30" customHeight="1">
      <c r="A21" s="370" t="s">
        <v>27</v>
      </c>
      <c r="B21" s="371"/>
      <c r="C21" s="371"/>
      <c r="D21" s="372"/>
      <c r="E21" s="265">
        <v>0</v>
      </c>
      <c r="F21" s="265">
        <v>0</v>
      </c>
      <c r="G21" s="265">
        <v>0</v>
      </c>
      <c r="H21" s="265">
        <v>0</v>
      </c>
      <c r="I21" s="265">
        <v>0</v>
      </c>
    </row>
  </sheetData>
  <sheetProtection algorithmName="SHA-512" hashValue="tqvJkEHc++OX5E8CJithCVjcjDvcKevXjlkHhWhRS6NHemhQ/iPmEp4DktLJUK0cG5YM5LIdk+WbNlg9nz8Qnw==" saltValue="z2NrMn8GDdF/l5taRHeaCg==" spinCount="100000" sheet="1" objects="1" scenarios="1"/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86" t="str">
        <f>Coordonnées!A1</f>
        <v>Synthèse des Comptes</v>
      </c>
      <c r="B1" s="287"/>
      <c r="C1" s="287"/>
      <c r="D1" s="287"/>
      <c r="E1" s="291" t="str">
        <f>Coordonnées!G1</f>
        <v>Administration communale de Trois-Ponts</v>
      </c>
      <c r="F1" s="291"/>
      <c r="G1" s="291"/>
      <c r="H1" s="291"/>
      <c r="I1" s="209" t="str">
        <f>Coordonnées!$U$1</f>
        <v>Code INS</v>
      </c>
      <c r="J1" s="247">
        <f>Coordonnées!$V$1</f>
        <v>63086</v>
      </c>
    </row>
    <row r="2" spans="1:10" ht="16.149999999999999" customHeight="1">
      <c r="A2" s="288"/>
      <c r="B2" s="289"/>
      <c r="C2" s="289"/>
      <c r="D2" s="289"/>
      <c r="E2" s="292"/>
      <c r="F2" s="292"/>
      <c r="G2" s="292"/>
      <c r="H2" s="292"/>
      <c r="I2" s="210" t="str">
        <f>Coordonnées!$U$2</f>
        <v>Exercice:</v>
      </c>
      <c r="J2" s="248">
        <f>Coordonnées!$V$2</f>
        <v>2024</v>
      </c>
    </row>
    <row r="3" spans="1:10" s="165" customFormat="1" ht="27" customHeight="1">
      <c r="A3" s="173" t="str">
        <f>Coordonnées!A3</f>
        <v>Modèle officiel généré par l'application eComptes © SPW Intérieur et Action Sociale</v>
      </c>
      <c r="B3" s="162"/>
      <c r="C3" s="162"/>
      <c r="D3" s="162"/>
      <c r="E3" s="162"/>
      <c r="F3" s="163"/>
      <c r="G3" s="163"/>
      <c r="H3" s="164"/>
      <c r="I3" s="164" t="str">
        <f>Coordonnées!$U$3</f>
        <v>Version:</v>
      </c>
      <c r="J3" s="166">
        <f>Coordonnées!$V$3</f>
        <v>2</v>
      </c>
    </row>
    <row r="4" spans="1:10" ht="16.149999999999999" customHeight="1">
      <c r="A4" s="30"/>
      <c r="B4" s="29"/>
      <c r="C4" s="29"/>
      <c r="D4" s="29"/>
      <c r="E4" s="362" t="s">
        <v>302</v>
      </c>
      <c r="F4" s="363"/>
      <c r="G4" s="363"/>
      <c r="H4" s="363"/>
      <c r="I4" s="363"/>
    </row>
    <row r="5" spans="1:10" ht="17.649999999999999" customHeight="1">
      <c r="A5" s="28"/>
      <c r="E5" s="382" t="s">
        <v>329</v>
      </c>
      <c r="F5" s="383"/>
      <c r="G5" s="383"/>
      <c r="H5" s="383"/>
      <c r="I5" s="383"/>
    </row>
    <row r="6" spans="1:10" ht="17.649999999999999" customHeight="1">
      <c r="A6" s="28"/>
      <c r="E6" s="155" t="str">
        <f>Coordonnées!$J$27</f>
        <v>Compte</v>
      </c>
      <c r="F6" s="155" t="str">
        <f>Coordonnées!$J$27</f>
        <v>Compte</v>
      </c>
      <c r="G6" s="155" t="str">
        <f>Coordonnées!$J$27</f>
        <v>Compte</v>
      </c>
      <c r="H6" s="155" t="str">
        <f>Coordonnées!$J$27</f>
        <v>Compte</v>
      </c>
      <c r="I6" s="155" t="str">
        <f>Coordonnées!$J$27</f>
        <v>Compte</v>
      </c>
    </row>
    <row r="7" spans="1:10" ht="17.649999999999999" customHeight="1">
      <c r="A7" s="28"/>
      <c r="E7" s="151">
        <f>F7-1</f>
        <v>2020</v>
      </c>
      <c r="F7" s="151">
        <f>G7-1</f>
        <v>2021</v>
      </c>
      <c r="G7" s="151">
        <f>H7-1</f>
        <v>2022</v>
      </c>
      <c r="H7" s="151">
        <f>I7-1</f>
        <v>2023</v>
      </c>
      <c r="I7" s="151">
        <f>J2</f>
        <v>2024</v>
      </c>
    </row>
    <row r="8" spans="1:10" ht="30" customHeight="1">
      <c r="A8" s="375" t="s">
        <v>37</v>
      </c>
      <c r="B8" s="376"/>
      <c r="C8" s="376"/>
      <c r="D8" s="377"/>
      <c r="E8" s="265">
        <v>1088617.46</v>
      </c>
      <c r="F8" s="265">
        <v>1807962.47</v>
      </c>
      <c r="G8" s="265">
        <v>1296944.3999999999</v>
      </c>
      <c r="H8" s="265">
        <v>1193005.98</v>
      </c>
      <c r="I8" s="265">
        <v>1640975.11</v>
      </c>
    </row>
    <row r="9" spans="1:10" ht="30" customHeight="1">
      <c r="A9" s="364" t="s">
        <v>18</v>
      </c>
      <c r="B9" s="365"/>
      <c r="C9" s="365"/>
      <c r="D9" s="366"/>
      <c r="E9" s="265">
        <v>203668.56</v>
      </c>
      <c r="F9" s="265">
        <v>82993.86</v>
      </c>
      <c r="G9" s="265">
        <v>482179.81</v>
      </c>
      <c r="H9" s="265">
        <v>139015</v>
      </c>
      <c r="I9" s="265">
        <v>168071.54</v>
      </c>
    </row>
    <row r="10" spans="1:10" ht="30" customHeight="1">
      <c r="A10" s="364" t="s">
        <v>19</v>
      </c>
      <c r="B10" s="365"/>
      <c r="C10" s="365"/>
      <c r="D10" s="366"/>
      <c r="E10" s="265">
        <v>0</v>
      </c>
      <c r="F10" s="265">
        <v>0</v>
      </c>
      <c r="G10" s="265">
        <v>0</v>
      </c>
      <c r="H10" s="265">
        <v>0</v>
      </c>
      <c r="I10" s="265">
        <v>0</v>
      </c>
    </row>
    <row r="11" spans="1:10" ht="30" customHeight="1">
      <c r="A11" s="364" t="s">
        <v>20</v>
      </c>
      <c r="B11" s="365"/>
      <c r="C11" s="365"/>
      <c r="D11" s="366"/>
      <c r="E11" s="265">
        <v>167400.91</v>
      </c>
      <c r="F11" s="265">
        <v>179847.9</v>
      </c>
      <c r="G11" s="265">
        <v>17474.32</v>
      </c>
      <c r="H11" s="265">
        <v>645025.84</v>
      </c>
      <c r="I11" s="265">
        <v>349794.93</v>
      </c>
    </row>
    <row r="12" spans="1:10" ht="30" customHeight="1">
      <c r="A12" s="364" t="s">
        <v>28</v>
      </c>
      <c r="B12" s="365"/>
      <c r="C12" s="365"/>
      <c r="D12" s="366"/>
      <c r="E12" s="265">
        <v>0</v>
      </c>
      <c r="F12" s="265">
        <v>0</v>
      </c>
      <c r="G12" s="265">
        <v>0</v>
      </c>
      <c r="H12" s="265">
        <v>25193</v>
      </c>
      <c r="I12" s="265">
        <v>0</v>
      </c>
    </row>
    <row r="13" spans="1:10" ht="30" customHeight="1">
      <c r="A13" s="364" t="s">
        <v>21</v>
      </c>
      <c r="B13" s="365"/>
      <c r="C13" s="365"/>
      <c r="D13" s="366"/>
      <c r="E13" s="265">
        <v>0</v>
      </c>
      <c r="F13" s="265">
        <v>0</v>
      </c>
      <c r="G13" s="265">
        <v>0</v>
      </c>
      <c r="H13" s="265">
        <v>0</v>
      </c>
      <c r="I13" s="265">
        <v>0</v>
      </c>
    </row>
    <row r="14" spans="1:10" ht="30" customHeight="1">
      <c r="A14" s="364" t="s">
        <v>22</v>
      </c>
      <c r="B14" s="365"/>
      <c r="C14" s="365"/>
      <c r="D14" s="366"/>
      <c r="E14" s="265">
        <v>903893.73</v>
      </c>
      <c r="F14" s="265">
        <v>44396.55</v>
      </c>
      <c r="G14" s="265">
        <v>179100</v>
      </c>
      <c r="H14" s="265">
        <v>0</v>
      </c>
      <c r="I14" s="265">
        <v>0</v>
      </c>
    </row>
    <row r="15" spans="1:10" ht="30" customHeight="1">
      <c r="A15" s="364" t="s">
        <v>23</v>
      </c>
      <c r="B15" s="365"/>
      <c r="C15" s="365"/>
      <c r="D15" s="366"/>
      <c r="E15" s="265">
        <v>372163.7</v>
      </c>
      <c r="F15" s="265">
        <v>117305.28</v>
      </c>
      <c r="G15" s="265">
        <v>72358.559999999998</v>
      </c>
      <c r="H15" s="265">
        <v>0</v>
      </c>
      <c r="I15" s="265">
        <v>20000</v>
      </c>
    </row>
    <row r="16" spans="1:10" ht="30" customHeight="1">
      <c r="A16" s="367" t="s">
        <v>34</v>
      </c>
      <c r="B16" s="368"/>
      <c r="C16" s="368"/>
      <c r="D16" s="369"/>
      <c r="E16" s="265">
        <v>0</v>
      </c>
      <c r="F16" s="265">
        <v>0</v>
      </c>
      <c r="G16" s="265">
        <v>0</v>
      </c>
      <c r="H16" s="265">
        <v>0</v>
      </c>
      <c r="I16" s="265">
        <v>0</v>
      </c>
    </row>
    <row r="17" spans="1:9" ht="30" customHeight="1">
      <c r="A17" s="364" t="s">
        <v>33</v>
      </c>
      <c r="B17" s="365"/>
      <c r="C17" s="365"/>
      <c r="D17" s="366"/>
      <c r="E17" s="265">
        <v>26446.45</v>
      </c>
      <c r="F17" s="265">
        <v>26605.03</v>
      </c>
      <c r="G17" s="265">
        <v>0</v>
      </c>
      <c r="H17" s="265">
        <v>0</v>
      </c>
      <c r="I17" s="265">
        <v>60844.37</v>
      </c>
    </row>
    <row r="18" spans="1:9" ht="30" customHeight="1">
      <c r="A18" s="364" t="s">
        <v>24</v>
      </c>
      <c r="B18" s="365"/>
      <c r="C18" s="365"/>
      <c r="D18" s="366"/>
      <c r="E18" s="265">
        <v>362641</v>
      </c>
      <c r="F18" s="265">
        <v>0</v>
      </c>
      <c r="G18" s="265">
        <v>0</v>
      </c>
      <c r="H18" s="265">
        <v>171386.77</v>
      </c>
      <c r="I18" s="265">
        <v>150000</v>
      </c>
    </row>
    <row r="19" spans="1:9" ht="30" customHeight="1">
      <c r="A19" s="367" t="s">
        <v>25</v>
      </c>
      <c r="B19" s="368"/>
      <c r="C19" s="368"/>
      <c r="D19" s="369"/>
      <c r="E19" s="265">
        <v>444195</v>
      </c>
      <c r="F19" s="265">
        <v>24347.5</v>
      </c>
      <c r="G19" s="265">
        <v>79640.479999999996</v>
      </c>
      <c r="H19" s="265">
        <v>47937.599999999999</v>
      </c>
      <c r="I19" s="265">
        <v>360169.63</v>
      </c>
    </row>
    <row r="20" spans="1:9" ht="30" customHeight="1">
      <c r="A20" s="364" t="s">
        <v>26</v>
      </c>
      <c r="B20" s="365"/>
      <c r="C20" s="365"/>
      <c r="D20" s="366"/>
      <c r="E20" s="265">
        <v>0</v>
      </c>
      <c r="F20" s="265">
        <v>0</v>
      </c>
      <c r="G20" s="265">
        <v>0</v>
      </c>
      <c r="H20" s="265">
        <v>0</v>
      </c>
      <c r="I20" s="265">
        <v>0</v>
      </c>
    </row>
    <row r="21" spans="1:9" ht="30" customHeight="1">
      <c r="A21" s="370" t="s">
        <v>27</v>
      </c>
      <c r="B21" s="371"/>
      <c r="C21" s="371"/>
      <c r="D21" s="372"/>
      <c r="E21" s="265">
        <v>0</v>
      </c>
      <c r="F21" s="265">
        <v>0</v>
      </c>
      <c r="G21" s="265">
        <v>0</v>
      </c>
      <c r="H21" s="265">
        <v>0</v>
      </c>
      <c r="I21" s="265">
        <v>0</v>
      </c>
    </row>
  </sheetData>
  <sheetProtection algorithmName="SHA-512" hashValue="6XpGp2L/bTULCcI65wO2i8eUKgRUC8gsN4qh5gnVlYqcc8j+2ytzm1TBF958EqcGdvBk6eL5W/OAtvaQGQQpOA==" saltValue="Z87mX1OK+IbrJFWGJbe8vA==" spinCount="100000" sheet="1" objects="1" scenarios="1"/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K85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>
      <c r="A1" s="286" t="str">
        <f>Coordonnées!A1</f>
        <v>Synthèse des Comptes</v>
      </c>
      <c r="B1" s="287"/>
      <c r="C1" s="291" t="str">
        <f>Coordonnées!G1</f>
        <v>Administration communale de Trois-Ponts</v>
      </c>
      <c r="D1" s="291"/>
      <c r="E1" s="291"/>
      <c r="F1" s="291"/>
      <c r="G1" s="291"/>
      <c r="H1" s="291"/>
      <c r="I1" s="291"/>
      <c r="J1" s="209" t="str">
        <f>Coordonnées!$U$1</f>
        <v>Code INS</v>
      </c>
      <c r="K1" s="247">
        <f>Coordonnées!$V$1</f>
        <v>63086</v>
      </c>
    </row>
    <row r="2" spans="1:11">
      <c r="A2" s="288"/>
      <c r="B2" s="289"/>
      <c r="C2" s="292"/>
      <c r="D2" s="292"/>
      <c r="E2" s="292"/>
      <c r="F2" s="292"/>
      <c r="G2" s="292"/>
      <c r="H2" s="292"/>
      <c r="I2" s="292"/>
      <c r="J2" s="210" t="str">
        <f>Coordonnées!$U$2</f>
        <v>Exercice:</v>
      </c>
      <c r="K2" s="248">
        <f>Coordonnées!$V$2</f>
        <v>2024</v>
      </c>
    </row>
    <row r="3" spans="1:11">
      <c r="A3" s="385" t="str">
        <f>Coordonnées!A3</f>
        <v>Modèle officiel généré par l'application eComptes © SPW Intérieur et Action Sociale</v>
      </c>
      <c r="B3" s="385"/>
      <c r="C3" s="385"/>
      <c r="D3" s="385"/>
      <c r="E3" s="385"/>
      <c r="F3" s="167"/>
      <c r="H3" s="240"/>
      <c r="J3" s="182" t="str">
        <f>Coordonnées!$U$3</f>
        <v>Version:</v>
      </c>
      <c r="K3" s="249">
        <f>Coordonnées!$V$3</f>
        <v>2</v>
      </c>
    </row>
    <row r="4" spans="1:11">
      <c r="A4" s="41"/>
      <c r="B4" s="41"/>
      <c r="C4" s="36"/>
      <c r="D4" s="41"/>
      <c r="E4" s="41"/>
    </row>
    <row r="5" spans="1:11" ht="13.5" thickBot="1">
      <c r="A5" s="128"/>
      <c r="B5" s="129"/>
      <c r="C5" s="130"/>
      <c r="D5" s="130"/>
      <c r="E5" s="407"/>
      <c r="F5" s="407"/>
      <c r="G5" s="156"/>
      <c r="H5" s="156"/>
      <c r="I5" s="131"/>
      <c r="J5" s="12"/>
    </row>
    <row r="6" spans="1:11">
      <c r="A6" s="132" t="s">
        <v>39</v>
      </c>
      <c r="B6" s="133"/>
      <c r="C6" s="133"/>
      <c r="D6" s="133"/>
      <c r="E6" s="386" t="s">
        <v>41</v>
      </c>
      <c r="F6" s="395">
        <f>K2</f>
        <v>2024</v>
      </c>
      <c r="G6" s="396"/>
      <c r="H6" s="389">
        <f>F6-1</f>
        <v>2023</v>
      </c>
      <c r="I6" s="390"/>
      <c r="J6" s="12"/>
    </row>
    <row r="7" spans="1:11" ht="10.15" customHeight="1">
      <c r="A7" s="64"/>
      <c r="B7" s="133"/>
      <c r="C7" s="64"/>
      <c r="D7" s="133"/>
      <c r="E7" s="387"/>
      <c r="F7" s="397"/>
      <c r="G7" s="398"/>
      <c r="H7" s="391"/>
      <c r="I7" s="392"/>
      <c r="J7" s="12"/>
    </row>
    <row r="8" spans="1:11" ht="13.15" customHeight="1" thickBot="1">
      <c r="A8" s="134"/>
      <c r="B8" s="133"/>
      <c r="C8" s="135" t="s">
        <v>40</v>
      </c>
      <c r="D8" s="133"/>
      <c r="E8" s="388"/>
      <c r="F8" s="399"/>
      <c r="G8" s="400"/>
      <c r="H8" s="393"/>
      <c r="I8" s="394"/>
      <c r="J8" s="12"/>
    </row>
    <row r="9" spans="1:11" ht="10.15" customHeight="1">
      <c r="A9" s="136"/>
      <c r="B9" s="129"/>
      <c r="C9" s="137"/>
      <c r="D9" s="137"/>
      <c r="E9" s="138"/>
      <c r="F9" s="157"/>
      <c r="G9" s="159"/>
      <c r="H9" s="426"/>
      <c r="I9" s="427"/>
      <c r="J9" s="12"/>
    </row>
    <row r="10" spans="1:11">
      <c r="A10" s="133" t="s">
        <v>42</v>
      </c>
      <c r="B10" s="133"/>
      <c r="C10" s="133"/>
      <c r="D10" s="133"/>
      <c r="E10" s="139" t="s">
        <v>43</v>
      </c>
      <c r="F10" s="405">
        <f>F12+F14+F29+F35+F39</f>
        <v>36849374.599999994</v>
      </c>
      <c r="G10" s="406"/>
      <c r="H10" s="405">
        <f>H12+H14+H29+H35+H39</f>
        <v>37324694.880000003</v>
      </c>
      <c r="I10" s="422"/>
      <c r="J10" s="12"/>
    </row>
    <row r="11" spans="1:11" ht="8.4499999999999993" customHeight="1">
      <c r="A11" s="133"/>
      <c r="B11" s="133"/>
      <c r="C11" s="133"/>
      <c r="D11" s="133"/>
      <c r="E11" s="139"/>
      <c r="F11" s="158"/>
      <c r="G11" s="160"/>
      <c r="H11" s="416"/>
      <c r="I11" s="428"/>
      <c r="J11" s="12"/>
    </row>
    <row r="12" spans="1:11">
      <c r="A12" s="140" t="s">
        <v>44</v>
      </c>
      <c r="B12" s="141" t="s">
        <v>45</v>
      </c>
      <c r="C12" s="129"/>
      <c r="D12" s="129"/>
      <c r="E12" s="139">
        <v>21</v>
      </c>
      <c r="F12" s="403">
        <v>42958.82</v>
      </c>
      <c r="G12" s="404"/>
      <c r="H12" s="403">
        <v>66511.95</v>
      </c>
      <c r="I12" s="408"/>
      <c r="J12" s="12"/>
    </row>
    <row r="13" spans="1:11" ht="10.35" customHeight="1">
      <c r="A13" s="140"/>
      <c r="B13" s="141"/>
      <c r="C13" s="129"/>
      <c r="D13" s="129"/>
      <c r="E13" s="139"/>
      <c r="F13" s="403"/>
      <c r="G13" s="404"/>
      <c r="H13" s="403"/>
      <c r="I13" s="408"/>
      <c r="J13" s="12"/>
    </row>
    <row r="14" spans="1:11">
      <c r="A14" s="140" t="s">
        <v>46</v>
      </c>
      <c r="B14" s="141" t="s">
        <v>47</v>
      </c>
      <c r="C14" s="129"/>
      <c r="D14" s="129"/>
      <c r="E14" s="139" t="s">
        <v>48</v>
      </c>
      <c r="F14" s="405">
        <f>SUM(F16:F27)</f>
        <v>34680591.219999991</v>
      </c>
      <c r="G14" s="406"/>
      <c r="H14" s="405">
        <f>SUM(H16:H27)</f>
        <v>35260367.539999999</v>
      </c>
      <c r="I14" s="422"/>
      <c r="J14" s="12"/>
    </row>
    <row r="15" spans="1:11">
      <c r="A15" s="136"/>
      <c r="B15" s="142" t="s">
        <v>49</v>
      </c>
      <c r="C15" s="129"/>
      <c r="D15" s="129"/>
      <c r="E15" s="139"/>
      <c r="F15" s="401"/>
      <c r="G15" s="402"/>
      <c r="H15" s="401"/>
      <c r="I15" s="414"/>
      <c r="J15" s="12"/>
    </row>
    <row r="16" spans="1:11">
      <c r="A16" s="136"/>
      <c r="B16" s="136" t="s">
        <v>50</v>
      </c>
      <c r="C16" s="137" t="s">
        <v>51</v>
      </c>
      <c r="D16" s="137"/>
      <c r="E16" s="139">
        <v>220</v>
      </c>
      <c r="F16" s="403">
        <v>11588638.08</v>
      </c>
      <c r="G16" s="404"/>
      <c r="H16" s="403">
        <v>11615088.23</v>
      </c>
      <c r="I16" s="408"/>
      <c r="J16" s="12"/>
    </row>
    <row r="17" spans="1:10">
      <c r="A17" s="136"/>
      <c r="B17" s="136" t="s">
        <v>52</v>
      </c>
      <c r="C17" s="137" t="s">
        <v>53</v>
      </c>
      <c r="D17" s="137"/>
      <c r="E17" s="139">
        <v>221</v>
      </c>
      <c r="F17" s="403">
        <v>18185130.609999999</v>
      </c>
      <c r="G17" s="404"/>
      <c r="H17" s="403">
        <v>18720967.48</v>
      </c>
      <c r="I17" s="408"/>
      <c r="J17" s="12"/>
    </row>
    <row r="18" spans="1:10">
      <c r="A18" s="136"/>
      <c r="B18" s="136" t="s">
        <v>54</v>
      </c>
      <c r="C18" s="137" t="s">
        <v>55</v>
      </c>
      <c r="D18" s="137"/>
      <c r="E18" s="139">
        <v>223</v>
      </c>
      <c r="F18" s="403">
        <v>4267428.7</v>
      </c>
      <c r="G18" s="404"/>
      <c r="H18" s="403">
        <v>4187386.64</v>
      </c>
      <c r="I18" s="408"/>
      <c r="J18" s="12"/>
    </row>
    <row r="19" spans="1:10">
      <c r="A19" s="136"/>
      <c r="B19" s="136" t="s">
        <v>56</v>
      </c>
      <c r="C19" s="137" t="s">
        <v>57</v>
      </c>
      <c r="D19" s="137"/>
      <c r="E19" s="139">
        <v>224</v>
      </c>
      <c r="F19" s="403">
        <v>120147.37</v>
      </c>
      <c r="G19" s="404"/>
      <c r="H19" s="403">
        <v>129418.6</v>
      </c>
      <c r="I19" s="408"/>
      <c r="J19" s="12"/>
    </row>
    <row r="20" spans="1:10">
      <c r="A20" s="136"/>
      <c r="B20" s="136" t="s">
        <v>58</v>
      </c>
      <c r="C20" s="137" t="s">
        <v>287</v>
      </c>
      <c r="D20" s="137"/>
      <c r="E20" s="139">
        <v>226</v>
      </c>
      <c r="F20" s="403">
        <v>65844.53</v>
      </c>
      <c r="G20" s="404"/>
      <c r="H20" s="403">
        <v>66740.320000000007</v>
      </c>
      <c r="I20" s="408"/>
      <c r="J20" s="12"/>
    </row>
    <row r="21" spans="1:10">
      <c r="A21" s="136"/>
      <c r="B21" s="143" t="s">
        <v>59</v>
      </c>
      <c r="C21" s="129"/>
      <c r="D21" s="129"/>
      <c r="E21" s="139"/>
      <c r="F21" s="403"/>
      <c r="G21" s="404"/>
      <c r="H21" s="403"/>
      <c r="I21" s="408"/>
      <c r="J21" s="12"/>
    </row>
    <row r="22" spans="1:10" ht="23.45" customHeight="1">
      <c r="A22" s="136"/>
      <c r="B22" s="144" t="s">
        <v>60</v>
      </c>
      <c r="C22" s="384" t="s">
        <v>286</v>
      </c>
      <c r="D22" s="384"/>
      <c r="E22" s="145" t="s">
        <v>61</v>
      </c>
      <c r="F22" s="409">
        <v>408670.86</v>
      </c>
      <c r="G22" s="411"/>
      <c r="H22" s="409">
        <v>522079</v>
      </c>
      <c r="I22" s="410"/>
      <c r="J22" s="12"/>
    </row>
    <row r="23" spans="1:10">
      <c r="A23" s="136"/>
      <c r="B23" s="136" t="s">
        <v>62</v>
      </c>
      <c r="C23" s="137" t="s">
        <v>63</v>
      </c>
      <c r="D23" s="137"/>
      <c r="E23" s="139">
        <v>234</v>
      </c>
      <c r="F23" s="403">
        <v>3718.41</v>
      </c>
      <c r="G23" s="404"/>
      <c r="H23" s="403">
        <v>3718.41</v>
      </c>
      <c r="I23" s="408"/>
      <c r="J23" s="12"/>
    </row>
    <row r="24" spans="1:10">
      <c r="A24" s="136"/>
      <c r="B24" s="143" t="s">
        <v>64</v>
      </c>
      <c r="C24" s="129"/>
      <c r="D24" s="129"/>
      <c r="E24" s="139"/>
      <c r="F24" s="403"/>
      <c r="G24" s="404"/>
      <c r="H24" s="403"/>
      <c r="I24" s="408"/>
      <c r="J24" s="12"/>
    </row>
    <row r="25" spans="1:10">
      <c r="A25" s="136"/>
      <c r="B25" s="136" t="s">
        <v>65</v>
      </c>
      <c r="C25" s="137" t="s">
        <v>66</v>
      </c>
      <c r="D25" s="137"/>
      <c r="E25" s="139">
        <v>24</v>
      </c>
      <c r="F25" s="403">
        <v>40928.660000000003</v>
      </c>
      <c r="G25" s="404"/>
      <c r="H25" s="403">
        <v>14883.86</v>
      </c>
      <c r="I25" s="408"/>
      <c r="J25" s="12"/>
    </row>
    <row r="26" spans="1:10">
      <c r="A26" s="136"/>
      <c r="B26" s="136" t="s">
        <v>67</v>
      </c>
      <c r="C26" s="137" t="s">
        <v>68</v>
      </c>
      <c r="D26" s="137"/>
      <c r="E26" s="139">
        <v>261</v>
      </c>
      <c r="F26" s="403">
        <v>84</v>
      </c>
      <c r="G26" s="404"/>
      <c r="H26" s="403">
        <v>85</v>
      </c>
      <c r="I26" s="408"/>
      <c r="J26" s="12"/>
    </row>
    <row r="27" spans="1:10">
      <c r="A27" s="136"/>
      <c r="B27" s="136" t="s">
        <v>69</v>
      </c>
      <c r="C27" s="137" t="s">
        <v>70</v>
      </c>
      <c r="D27" s="137"/>
      <c r="E27" s="146" t="s">
        <v>71</v>
      </c>
      <c r="F27" s="403">
        <v>0</v>
      </c>
      <c r="G27" s="404"/>
      <c r="H27" s="403">
        <v>0</v>
      </c>
      <c r="I27" s="408"/>
      <c r="J27" s="12"/>
    </row>
    <row r="28" spans="1:10" ht="10.15" customHeight="1">
      <c r="A28" s="136"/>
      <c r="B28" s="136"/>
      <c r="C28" s="137"/>
      <c r="D28" s="137"/>
      <c r="E28" s="146"/>
      <c r="F28" s="403"/>
      <c r="G28" s="404"/>
      <c r="H28" s="403"/>
      <c r="I28" s="408"/>
      <c r="J28" s="12"/>
    </row>
    <row r="29" spans="1:10">
      <c r="A29" s="140" t="s">
        <v>72</v>
      </c>
      <c r="B29" s="141" t="s">
        <v>73</v>
      </c>
      <c r="C29" s="129"/>
      <c r="D29" s="129"/>
      <c r="E29" s="139">
        <v>25</v>
      </c>
      <c r="F29" s="405">
        <f>SUM(F30:F33)</f>
        <v>236347.88</v>
      </c>
      <c r="G29" s="406"/>
      <c r="H29" s="405">
        <f>SUM(H30:H33)</f>
        <v>77710.38</v>
      </c>
      <c r="I29" s="422"/>
      <c r="J29" s="12"/>
    </row>
    <row r="30" spans="1:10">
      <c r="A30" s="136"/>
      <c r="B30" s="136" t="s">
        <v>50</v>
      </c>
      <c r="C30" s="137" t="s">
        <v>74</v>
      </c>
      <c r="D30" s="137"/>
      <c r="E30" s="139">
        <v>251</v>
      </c>
      <c r="F30" s="401">
        <v>3600</v>
      </c>
      <c r="G30" s="402"/>
      <c r="H30" s="401">
        <v>4500</v>
      </c>
      <c r="I30" s="414"/>
      <c r="J30" s="12"/>
    </row>
    <row r="31" spans="1:10">
      <c r="A31" s="136"/>
      <c r="B31" s="136" t="s">
        <v>52</v>
      </c>
      <c r="C31" s="137" t="s">
        <v>75</v>
      </c>
      <c r="D31" s="137"/>
      <c r="E31" s="139">
        <v>252</v>
      </c>
      <c r="F31" s="403">
        <v>74534.84</v>
      </c>
      <c r="G31" s="404"/>
      <c r="H31" s="403">
        <v>41963.16</v>
      </c>
      <c r="I31" s="408"/>
      <c r="J31" s="12"/>
    </row>
    <row r="32" spans="1:10">
      <c r="A32" s="136"/>
      <c r="B32" s="136" t="s">
        <v>54</v>
      </c>
      <c r="C32" s="137" t="s">
        <v>76</v>
      </c>
      <c r="D32" s="137"/>
      <c r="E32" s="139">
        <v>254</v>
      </c>
      <c r="F32" s="403">
        <v>0</v>
      </c>
      <c r="G32" s="404"/>
      <c r="H32" s="403">
        <v>0</v>
      </c>
      <c r="I32" s="408"/>
      <c r="J32" s="12"/>
    </row>
    <row r="33" spans="1:10">
      <c r="A33" s="136"/>
      <c r="B33" s="136" t="s">
        <v>56</v>
      </c>
      <c r="C33" s="137" t="s">
        <v>77</v>
      </c>
      <c r="D33" s="137"/>
      <c r="E33" s="139">
        <v>256</v>
      </c>
      <c r="F33" s="403">
        <v>158213.04</v>
      </c>
      <c r="G33" s="404"/>
      <c r="H33" s="403">
        <v>31247.22</v>
      </c>
      <c r="I33" s="408"/>
      <c r="J33" s="12"/>
    </row>
    <row r="34" spans="1:10" ht="10.15" customHeight="1">
      <c r="A34" s="136"/>
      <c r="B34" s="136"/>
      <c r="C34" s="137"/>
      <c r="D34" s="137"/>
      <c r="E34" s="139"/>
      <c r="F34" s="403"/>
      <c r="G34" s="404"/>
      <c r="H34" s="403"/>
      <c r="I34" s="408"/>
      <c r="J34" s="12"/>
    </row>
    <row r="35" spans="1:10">
      <c r="A35" s="140" t="s">
        <v>78</v>
      </c>
      <c r="B35" s="141" t="s">
        <v>79</v>
      </c>
      <c r="C35" s="129"/>
      <c r="D35" s="129"/>
      <c r="E35" s="139">
        <v>27</v>
      </c>
      <c r="F35" s="405">
        <f>SUM(F36:F37)</f>
        <v>609248.64</v>
      </c>
      <c r="G35" s="406"/>
      <c r="H35" s="405">
        <f>SUM(H36:H37)</f>
        <v>661209.87</v>
      </c>
      <c r="I35" s="422"/>
      <c r="J35" s="12"/>
    </row>
    <row r="36" spans="1:10">
      <c r="A36" s="136"/>
      <c r="B36" s="136" t="s">
        <v>50</v>
      </c>
      <c r="C36" s="137" t="s">
        <v>80</v>
      </c>
      <c r="D36" s="137"/>
      <c r="E36" s="146" t="s">
        <v>81</v>
      </c>
      <c r="F36" s="401">
        <v>504305.44</v>
      </c>
      <c r="G36" s="402"/>
      <c r="H36" s="401">
        <v>549630.35</v>
      </c>
      <c r="I36" s="414"/>
      <c r="J36" s="12"/>
    </row>
    <row r="37" spans="1:10">
      <c r="A37" s="136"/>
      <c r="B37" s="136" t="s">
        <v>52</v>
      </c>
      <c r="C37" s="137" t="s">
        <v>82</v>
      </c>
      <c r="D37" s="137"/>
      <c r="E37" s="139">
        <v>275</v>
      </c>
      <c r="F37" s="403">
        <v>104943.2</v>
      </c>
      <c r="G37" s="404"/>
      <c r="H37" s="403">
        <v>111579.52</v>
      </c>
      <c r="I37" s="408"/>
      <c r="J37" s="12"/>
    </row>
    <row r="38" spans="1:10" ht="10.15" customHeight="1">
      <c r="A38" s="136"/>
      <c r="B38" s="136"/>
      <c r="C38" s="137"/>
      <c r="D38" s="137"/>
      <c r="E38" s="139"/>
      <c r="F38" s="403"/>
      <c r="G38" s="404"/>
      <c r="H38" s="403"/>
      <c r="I38" s="408"/>
      <c r="J38" s="12"/>
    </row>
    <row r="39" spans="1:10">
      <c r="A39" s="140" t="s">
        <v>83</v>
      </c>
      <c r="B39" s="141" t="s">
        <v>84</v>
      </c>
      <c r="C39" s="129"/>
      <c r="D39" s="129"/>
      <c r="E39" s="139">
        <v>28</v>
      </c>
      <c r="F39" s="405">
        <f>SUM(F40:F41)</f>
        <v>1280228.04</v>
      </c>
      <c r="G39" s="406"/>
      <c r="H39" s="405">
        <f>SUM(H40:H41)</f>
        <v>1258895.1399999999</v>
      </c>
      <c r="I39" s="422"/>
      <c r="J39" s="12"/>
    </row>
    <row r="40" spans="1:10">
      <c r="A40" s="136"/>
      <c r="B40" s="136" t="s">
        <v>50</v>
      </c>
      <c r="C40" s="137" t="s">
        <v>85</v>
      </c>
      <c r="D40" s="137"/>
      <c r="E40" s="146" t="s">
        <v>86</v>
      </c>
      <c r="F40" s="401">
        <v>1276129.03</v>
      </c>
      <c r="G40" s="402"/>
      <c r="H40" s="401">
        <v>1254796.1299999999</v>
      </c>
      <c r="I40" s="414"/>
      <c r="J40" s="12"/>
    </row>
    <row r="41" spans="1:10">
      <c r="A41" s="136"/>
      <c r="B41" s="136" t="s">
        <v>52</v>
      </c>
      <c r="C41" s="137" t="s">
        <v>87</v>
      </c>
      <c r="D41" s="137"/>
      <c r="E41" s="139">
        <v>288</v>
      </c>
      <c r="F41" s="403">
        <v>4099.01</v>
      </c>
      <c r="G41" s="404"/>
      <c r="H41" s="403">
        <v>4099.01</v>
      </c>
      <c r="I41" s="408"/>
      <c r="J41" s="12"/>
    </row>
    <row r="42" spans="1:10" ht="9.6" customHeight="1">
      <c r="A42" s="136"/>
      <c r="B42" s="136"/>
      <c r="C42" s="137"/>
      <c r="D42" s="137"/>
      <c r="E42" s="139"/>
      <c r="F42" s="403"/>
      <c r="G42" s="404"/>
      <c r="H42" s="403"/>
      <c r="I42" s="408"/>
      <c r="J42" s="12"/>
    </row>
    <row r="43" spans="1:10">
      <c r="A43" s="133" t="s">
        <v>88</v>
      </c>
      <c r="B43" s="133"/>
      <c r="C43" s="133"/>
      <c r="D43" s="133"/>
      <c r="E43" s="139" t="s">
        <v>89</v>
      </c>
      <c r="F43" s="418">
        <f>F45+F47+F57+F59</f>
        <v>5279271.3499999996</v>
      </c>
      <c r="G43" s="419"/>
      <c r="H43" s="418">
        <f>H45+H47+H57+H59</f>
        <v>3974969.5999999996</v>
      </c>
      <c r="I43" s="423"/>
      <c r="J43" s="12"/>
    </row>
    <row r="44" spans="1:10" ht="8.4499999999999993" customHeight="1">
      <c r="A44" s="133"/>
      <c r="B44" s="133"/>
      <c r="C44" s="133"/>
      <c r="D44" s="133"/>
      <c r="E44" s="139"/>
      <c r="F44" s="420"/>
      <c r="G44" s="421"/>
      <c r="H44" s="420"/>
      <c r="I44" s="424"/>
      <c r="J44" s="12"/>
    </row>
    <row r="45" spans="1:10">
      <c r="A45" s="140" t="s">
        <v>90</v>
      </c>
      <c r="B45" s="141" t="s">
        <v>91</v>
      </c>
      <c r="C45" s="129"/>
      <c r="D45" s="129"/>
      <c r="E45" s="139">
        <v>301</v>
      </c>
      <c r="F45" s="405">
        <v>0</v>
      </c>
      <c r="G45" s="406"/>
      <c r="H45" s="429">
        <v>0</v>
      </c>
      <c r="I45" s="430"/>
      <c r="J45" s="12"/>
    </row>
    <row r="46" spans="1:10" ht="10.15" customHeight="1">
      <c r="A46" s="140"/>
      <c r="B46" s="141"/>
      <c r="C46" s="129"/>
      <c r="D46" s="129"/>
      <c r="E46" s="139"/>
      <c r="F46" s="416"/>
      <c r="G46" s="417"/>
      <c r="H46" s="416"/>
      <c r="I46" s="428"/>
      <c r="J46" s="12"/>
    </row>
    <row r="47" spans="1:10">
      <c r="A47" s="140" t="s">
        <v>92</v>
      </c>
      <c r="B47" s="141" t="s">
        <v>93</v>
      </c>
      <c r="C47" s="129"/>
      <c r="D47" s="129"/>
      <c r="E47" s="139" t="s">
        <v>94</v>
      </c>
      <c r="F47" s="405">
        <f>F48+F49</f>
        <v>2076114.66</v>
      </c>
      <c r="G47" s="406"/>
      <c r="H47" s="405">
        <f>H48+H49</f>
        <v>1592879.17</v>
      </c>
      <c r="I47" s="422"/>
      <c r="J47" s="12"/>
    </row>
    <row r="48" spans="1:10">
      <c r="A48" s="136"/>
      <c r="B48" s="136" t="s">
        <v>50</v>
      </c>
      <c r="C48" s="137" t="s">
        <v>95</v>
      </c>
      <c r="D48" s="137"/>
      <c r="E48" s="139">
        <v>40</v>
      </c>
      <c r="F48" s="401">
        <v>866198.81</v>
      </c>
      <c r="G48" s="402"/>
      <c r="H48" s="401">
        <v>844765.3</v>
      </c>
      <c r="I48" s="414"/>
      <c r="J48" s="12"/>
    </row>
    <row r="49" spans="1:10">
      <c r="A49" s="136"/>
      <c r="B49" s="136" t="s">
        <v>52</v>
      </c>
      <c r="C49" s="137" t="s">
        <v>96</v>
      </c>
      <c r="D49" s="137"/>
      <c r="E49" s="139" t="s">
        <v>97</v>
      </c>
      <c r="F49" s="403">
        <f>SUM(F50:F55)</f>
        <v>1209915.8499999999</v>
      </c>
      <c r="G49" s="404"/>
      <c r="H49" s="403">
        <f>SUM(H50:H55)</f>
        <v>748113.87</v>
      </c>
      <c r="I49" s="408"/>
      <c r="J49" s="12"/>
    </row>
    <row r="50" spans="1:10">
      <c r="A50" s="136"/>
      <c r="B50" s="129"/>
      <c r="C50" s="137" t="s">
        <v>98</v>
      </c>
      <c r="D50" s="137"/>
      <c r="E50" s="139" t="s">
        <v>99</v>
      </c>
      <c r="F50" s="403">
        <v>153086.26</v>
      </c>
      <c r="G50" s="404"/>
      <c r="H50" s="403">
        <v>126832.57</v>
      </c>
      <c r="I50" s="408"/>
      <c r="J50" s="12"/>
    </row>
    <row r="51" spans="1:10">
      <c r="A51" s="136"/>
      <c r="B51" s="129"/>
      <c r="C51" s="137" t="s">
        <v>100</v>
      </c>
      <c r="D51" s="137"/>
      <c r="E51" s="139">
        <v>413</v>
      </c>
      <c r="F51" s="403">
        <v>967908.2</v>
      </c>
      <c r="G51" s="404"/>
      <c r="H51" s="403">
        <v>594121.4</v>
      </c>
      <c r="I51" s="408"/>
      <c r="J51" s="12"/>
    </row>
    <row r="52" spans="1:10">
      <c r="A52" s="136"/>
      <c r="B52" s="129"/>
      <c r="C52" s="137" t="s">
        <v>101</v>
      </c>
      <c r="D52" s="137"/>
      <c r="E52" s="139">
        <v>415</v>
      </c>
      <c r="F52" s="403">
        <v>2529.63</v>
      </c>
      <c r="G52" s="404"/>
      <c r="H52" s="403">
        <v>4815.3999999999996</v>
      </c>
      <c r="I52" s="408"/>
      <c r="J52" s="12"/>
    </row>
    <row r="53" spans="1:10">
      <c r="A53" s="136"/>
      <c r="B53" s="129"/>
      <c r="C53" s="137" t="s">
        <v>102</v>
      </c>
      <c r="D53" s="137"/>
      <c r="E53" s="146" t="s">
        <v>103</v>
      </c>
      <c r="F53" s="403">
        <v>79755.44</v>
      </c>
      <c r="G53" s="404"/>
      <c r="H53" s="403">
        <v>15921.95</v>
      </c>
      <c r="I53" s="408"/>
      <c r="J53" s="12"/>
    </row>
    <row r="54" spans="1:10">
      <c r="A54" s="136"/>
      <c r="B54" s="136" t="s">
        <v>54</v>
      </c>
      <c r="C54" s="137" t="s">
        <v>104</v>
      </c>
      <c r="D54" s="137"/>
      <c r="E54" s="139">
        <v>4251</v>
      </c>
      <c r="F54" s="403">
        <v>0</v>
      </c>
      <c r="G54" s="404"/>
      <c r="H54" s="403">
        <v>0</v>
      </c>
      <c r="I54" s="408"/>
      <c r="J54" s="12"/>
    </row>
    <row r="55" spans="1:10">
      <c r="A55" s="136"/>
      <c r="B55" s="136" t="s">
        <v>56</v>
      </c>
      <c r="C55" s="137" t="s">
        <v>105</v>
      </c>
      <c r="D55" s="137"/>
      <c r="E55" s="146" t="s">
        <v>106</v>
      </c>
      <c r="F55" s="403">
        <v>6636.32</v>
      </c>
      <c r="G55" s="404"/>
      <c r="H55" s="403">
        <v>6422.55</v>
      </c>
      <c r="I55" s="408"/>
      <c r="J55" s="12"/>
    </row>
    <row r="56" spans="1:10" ht="10.15" customHeight="1">
      <c r="A56" s="136"/>
      <c r="B56" s="136"/>
      <c r="C56" s="137"/>
      <c r="D56" s="137"/>
      <c r="E56" s="146"/>
      <c r="F56" s="403"/>
      <c r="G56" s="404"/>
      <c r="H56" s="403"/>
      <c r="I56" s="408"/>
      <c r="J56" s="12"/>
    </row>
    <row r="57" spans="1:10">
      <c r="A57" s="140" t="s">
        <v>107</v>
      </c>
      <c r="B57" s="141" t="s">
        <v>108</v>
      </c>
      <c r="C57" s="129"/>
      <c r="D57" s="129"/>
      <c r="E57" s="139" t="s">
        <v>109</v>
      </c>
      <c r="F57" s="415">
        <v>0</v>
      </c>
      <c r="G57" s="404"/>
      <c r="H57" s="415">
        <v>0</v>
      </c>
      <c r="I57" s="408"/>
      <c r="J57" s="12"/>
    </row>
    <row r="58" spans="1:10" ht="10.15" customHeight="1">
      <c r="A58" s="140"/>
      <c r="B58" s="141"/>
      <c r="C58" s="129"/>
      <c r="D58" s="129"/>
      <c r="E58" s="139"/>
      <c r="F58" s="403"/>
      <c r="G58" s="404"/>
      <c r="H58" s="403"/>
      <c r="I58" s="408"/>
      <c r="J58" s="12"/>
    </row>
    <row r="59" spans="1:10">
      <c r="A59" s="140" t="s">
        <v>110</v>
      </c>
      <c r="B59" s="141" t="s">
        <v>111</v>
      </c>
      <c r="C59" s="129"/>
      <c r="D59" s="129"/>
      <c r="E59" s="139" t="s">
        <v>112</v>
      </c>
      <c r="F59" s="405">
        <f>SUM(F60:F62)</f>
        <v>3203156.69</v>
      </c>
      <c r="G59" s="406"/>
      <c r="H59" s="405">
        <f>SUM(H60:H62)</f>
        <v>2382090.4299999997</v>
      </c>
      <c r="I59" s="422"/>
      <c r="J59" s="12"/>
    </row>
    <row r="60" spans="1:10">
      <c r="A60" s="136"/>
      <c r="B60" s="136" t="s">
        <v>50</v>
      </c>
      <c r="C60" s="137" t="s">
        <v>113</v>
      </c>
      <c r="D60" s="137"/>
      <c r="E60" s="139">
        <v>553</v>
      </c>
      <c r="F60" s="401">
        <v>1350000</v>
      </c>
      <c r="G60" s="402"/>
      <c r="H60" s="401">
        <v>350000</v>
      </c>
      <c r="I60" s="414"/>
      <c r="J60" s="12"/>
    </row>
    <row r="61" spans="1:10">
      <c r="A61" s="136"/>
      <c r="B61" s="136" t="s">
        <v>52</v>
      </c>
      <c r="C61" s="137" t="s">
        <v>114</v>
      </c>
      <c r="D61" s="137"/>
      <c r="E61" s="146">
        <v>55</v>
      </c>
      <c r="F61" s="403">
        <v>1874163.58</v>
      </c>
      <c r="G61" s="404"/>
      <c r="H61" s="403">
        <v>2035162.8</v>
      </c>
      <c r="I61" s="408"/>
      <c r="J61" s="12"/>
    </row>
    <row r="62" spans="1:10">
      <c r="A62" s="136"/>
      <c r="B62" s="136" t="s">
        <v>54</v>
      </c>
      <c r="C62" s="137" t="s">
        <v>115</v>
      </c>
      <c r="D62" s="137"/>
      <c r="E62" s="139" t="s">
        <v>116</v>
      </c>
      <c r="F62" s="403">
        <v>-21006.89</v>
      </c>
      <c r="G62" s="404"/>
      <c r="H62" s="403">
        <v>-3072.37</v>
      </c>
      <c r="I62" s="408"/>
      <c r="J62" s="12"/>
    </row>
    <row r="63" spans="1:10" ht="10.15" customHeight="1">
      <c r="A63" s="136"/>
      <c r="B63" s="136"/>
      <c r="C63" s="137"/>
      <c r="D63" s="137"/>
      <c r="E63" s="139"/>
      <c r="F63" s="403"/>
      <c r="G63" s="404"/>
      <c r="H63" s="403"/>
      <c r="I63" s="408"/>
      <c r="J63" s="12"/>
    </row>
    <row r="64" spans="1:10">
      <c r="A64" s="140" t="s">
        <v>117</v>
      </c>
      <c r="B64" s="141" t="s">
        <v>118</v>
      </c>
      <c r="C64" s="129"/>
      <c r="D64" s="129"/>
      <c r="E64" s="139" t="s">
        <v>119</v>
      </c>
      <c r="F64" s="405">
        <v>62892.26</v>
      </c>
      <c r="G64" s="406"/>
      <c r="H64" s="405">
        <v>67029.42</v>
      </c>
      <c r="I64" s="422"/>
      <c r="J64" s="12"/>
    </row>
    <row r="65" spans="1:10" ht="10.15" customHeight="1">
      <c r="A65" s="136"/>
      <c r="B65" s="129"/>
      <c r="C65" s="141"/>
      <c r="D65" s="141"/>
      <c r="E65" s="147"/>
      <c r="F65" s="401"/>
      <c r="G65" s="402"/>
      <c r="H65" s="401"/>
      <c r="I65" s="414"/>
      <c r="J65" s="12"/>
    </row>
    <row r="66" spans="1:10" ht="13.5" thickBot="1">
      <c r="A66" s="136"/>
      <c r="B66" s="129"/>
      <c r="C66" s="140" t="s">
        <v>120</v>
      </c>
      <c r="D66" s="140"/>
      <c r="E66" s="148" t="s">
        <v>121</v>
      </c>
      <c r="F66" s="412">
        <f>F10+F43+F64</f>
        <v>42191538.209999993</v>
      </c>
      <c r="G66" s="413"/>
      <c r="H66" s="412">
        <f>H10+H43+H64</f>
        <v>41366693.900000006</v>
      </c>
      <c r="I66" s="425"/>
      <c r="J66" s="12"/>
    </row>
    <row r="67" spans="1:10" ht="15">
      <c r="A67" s="13"/>
      <c r="B67" s="12"/>
      <c r="C67" s="12"/>
      <c r="D67" s="12"/>
      <c r="E67" s="12"/>
      <c r="F67" s="12"/>
      <c r="G67" s="12"/>
      <c r="H67" s="12"/>
      <c r="I67" s="14"/>
      <c r="J67" s="14"/>
    </row>
    <row r="68" spans="1:10" ht="15">
      <c r="A68" s="13"/>
      <c r="B68" s="12"/>
      <c r="C68" s="12"/>
      <c r="D68" s="12"/>
      <c r="E68" s="12"/>
      <c r="F68" s="12"/>
      <c r="G68" s="12"/>
      <c r="H68" s="12"/>
      <c r="I68" s="14"/>
      <c r="J68" s="14"/>
    </row>
    <row r="69" spans="1:10" ht="15">
      <c r="A69" s="13"/>
      <c r="B69" s="12"/>
      <c r="C69" s="12"/>
      <c r="D69" s="12"/>
      <c r="E69" s="12"/>
      <c r="F69" s="12"/>
      <c r="G69" s="12"/>
      <c r="H69" s="12"/>
      <c r="I69" s="14"/>
      <c r="J69" s="14"/>
    </row>
    <row r="70" spans="1:10" ht="15">
      <c r="A70" s="13"/>
      <c r="B70" s="12"/>
      <c r="C70" s="12"/>
      <c r="D70" s="12"/>
      <c r="E70" s="12"/>
      <c r="F70" s="12"/>
      <c r="G70" s="12"/>
      <c r="H70" s="12"/>
      <c r="I70" s="14"/>
      <c r="J70" s="14"/>
    </row>
    <row r="71" spans="1:10" ht="15">
      <c r="A71" s="13"/>
      <c r="B71" s="12"/>
      <c r="C71" s="12"/>
      <c r="D71" s="12"/>
      <c r="E71" s="12"/>
      <c r="F71" s="12"/>
      <c r="G71" s="12"/>
      <c r="H71" s="12"/>
      <c r="I71" s="14"/>
      <c r="J71" s="14"/>
    </row>
    <row r="72" spans="1:10" ht="15">
      <c r="A72" s="13"/>
      <c r="B72" s="12"/>
      <c r="C72" s="12"/>
      <c r="D72" s="12"/>
      <c r="E72" s="12"/>
      <c r="F72" s="12"/>
      <c r="G72" s="12"/>
      <c r="H72" s="12"/>
      <c r="I72" s="14"/>
      <c r="J72" s="14"/>
    </row>
    <row r="73" spans="1:10" ht="15">
      <c r="A73" s="13"/>
      <c r="B73" s="12"/>
      <c r="C73" s="12"/>
      <c r="D73" s="12"/>
      <c r="E73" s="12"/>
      <c r="F73" s="12"/>
      <c r="G73" s="12"/>
      <c r="H73" s="12"/>
      <c r="I73" s="14"/>
      <c r="J73" s="14"/>
    </row>
    <row r="74" spans="1:10" ht="15">
      <c r="A74" s="13"/>
      <c r="B74" s="12"/>
      <c r="C74" s="12"/>
      <c r="D74" s="12"/>
      <c r="E74" s="12"/>
      <c r="F74" s="12"/>
      <c r="G74" s="12"/>
      <c r="H74" s="12"/>
      <c r="I74" s="14"/>
      <c r="J74" s="14"/>
    </row>
    <row r="75" spans="1:10" ht="15">
      <c r="A75" s="13"/>
      <c r="B75" s="12"/>
      <c r="C75" s="12"/>
      <c r="D75" s="12"/>
      <c r="E75" s="12"/>
      <c r="F75" s="12"/>
      <c r="G75" s="12"/>
      <c r="H75" s="12"/>
      <c r="I75" s="14"/>
      <c r="J75" s="14"/>
    </row>
    <row r="76" spans="1:10" ht="15">
      <c r="A76" s="13"/>
      <c r="B76" s="12"/>
      <c r="C76" s="12"/>
      <c r="D76" s="12"/>
      <c r="E76" s="12"/>
      <c r="F76" s="12"/>
      <c r="G76" s="12"/>
      <c r="H76" s="12"/>
      <c r="I76" s="14"/>
      <c r="J76" s="14"/>
    </row>
    <row r="77" spans="1:10" ht="15">
      <c r="A77" s="13"/>
      <c r="B77" s="12"/>
      <c r="C77" s="12"/>
      <c r="D77" s="12"/>
      <c r="E77" s="12"/>
      <c r="F77" s="12"/>
      <c r="G77" s="12"/>
      <c r="H77" s="12"/>
      <c r="I77" s="14"/>
      <c r="J77" s="14"/>
    </row>
    <row r="78" spans="1:10" ht="15">
      <c r="A78" s="13"/>
      <c r="B78" s="12"/>
      <c r="C78" s="12"/>
      <c r="D78" s="12"/>
      <c r="E78" s="12"/>
      <c r="F78" s="12"/>
      <c r="G78" s="12"/>
      <c r="H78" s="12"/>
      <c r="I78" s="14"/>
      <c r="J78" s="14"/>
    </row>
    <row r="79" spans="1:10" ht="15">
      <c r="A79" s="13"/>
      <c r="B79" s="12"/>
      <c r="C79" s="12"/>
      <c r="D79" s="12"/>
      <c r="E79" s="12"/>
      <c r="F79" s="12"/>
      <c r="G79" s="12"/>
      <c r="H79" s="12"/>
      <c r="I79" s="14"/>
      <c r="J79" s="14"/>
    </row>
    <row r="80" spans="1:10" ht="15">
      <c r="A80" s="13"/>
      <c r="B80" s="12"/>
      <c r="C80" s="12"/>
      <c r="D80" s="12"/>
      <c r="E80" s="12"/>
      <c r="F80" s="12"/>
      <c r="G80" s="12"/>
      <c r="H80" s="12"/>
      <c r="I80" s="14"/>
      <c r="J80" s="14"/>
    </row>
    <row r="81" spans="1:10" ht="15">
      <c r="A81" s="13"/>
      <c r="B81" s="12"/>
      <c r="C81" s="12"/>
      <c r="D81" s="12"/>
      <c r="E81" s="12"/>
      <c r="F81" s="12"/>
      <c r="G81" s="12"/>
      <c r="H81" s="12"/>
      <c r="I81" s="14"/>
      <c r="J81" s="14"/>
    </row>
    <row r="82" spans="1:10" ht="15">
      <c r="A82" s="13"/>
      <c r="B82" s="12"/>
      <c r="C82" s="12"/>
      <c r="D82" s="12"/>
      <c r="E82" s="12"/>
      <c r="F82" s="12"/>
      <c r="G82" s="12"/>
      <c r="H82" s="12"/>
      <c r="I82" s="14"/>
      <c r="J82" s="14"/>
    </row>
    <row r="83" spans="1:10" ht="15">
      <c r="A83" s="13"/>
      <c r="B83" s="12"/>
      <c r="C83" s="12"/>
      <c r="D83" s="12"/>
      <c r="E83" s="12"/>
      <c r="F83" s="12"/>
      <c r="G83" s="12"/>
      <c r="H83" s="12"/>
      <c r="I83" s="14"/>
      <c r="J83" s="14"/>
    </row>
    <row r="84" spans="1:10" ht="15">
      <c r="A84" s="13"/>
      <c r="B84" s="12"/>
      <c r="C84" s="12"/>
      <c r="D84" s="12"/>
      <c r="E84" s="12"/>
      <c r="F84" s="12"/>
      <c r="G84" s="12"/>
      <c r="H84" s="12"/>
      <c r="I84" s="14"/>
      <c r="J84" s="14"/>
    </row>
    <row r="85" spans="1:10" ht="15">
      <c r="A85" s="13"/>
      <c r="B85" s="12"/>
      <c r="C85" s="12"/>
      <c r="D85" s="12"/>
      <c r="E85" s="12"/>
      <c r="F85" s="12"/>
      <c r="G85" s="12"/>
      <c r="H85" s="12"/>
      <c r="I85" s="14"/>
      <c r="J85" s="14"/>
    </row>
  </sheetData>
  <sheetProtection algorithmName="SHA-512" hashValue="+A8Nm2iidf/FBmE9NdiGNJIeBXA4QoaZF2Pm4XV1vePjZ+rvN+pMvTeBzYWO5kb4AvRbBIfl6tAtMfHqrpoETw==" saltValue="49FZr8SvEUDEiBUs/7y8MA==" spinCount="100000" sheet="1" objects="1" scenarios="1"/>
  <mergeCells count="122"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K59"/>
  <sheetViews>
    <sheetView zoomScaleNormal="100" workbookViewId="0">
      <selection sqref="A1:B2"/>
    </sheetView>
  </sheetViews>
  <sheetFormatPr baseColWidth="10" defaultColWidth="11.140625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286" t="str">
        <f>Coordonnées!A1</f>
        <v>Synthèse des Comptes</v>
      </c>
      <c r="B1" s="287"/>
      <c r="C1" s="291" t="str">
        <f>Coordonnées!G1</f>
        <v>Administration communale de Trois-Ponts</v>
      </c>
      <c r="D1" s="291"/>
      <c r="E1" s="291"/>
      <c r="F1" s="291"/>
      <c r="G1" s="291"/>
      <c r="H1" s="291"/>
      <c r="I1" s="291"/>
      <c r="J1" s="209" t="str">
        <f>Coordonnées!$U$1</f>
        <v>Code INS</v>
      </c>
      <c r="K1" s="247">
        <f>Coordonnées!$V$1</f>
        <v>63086</v>
      </c>
    </row>
    <row r="2" spans="1:11">
      <c r="A2" s="288"/>
      <c r="B2" s="289"/>
      <c r="C2" s="292"/>
      <c r="D2" s="292"/>
      <c r="E2" s="292"/>
      <c r="F2" s="292"/>
      <c r="G2" s="292"/>
      <c r="H2" s="292"/>
      <c r="I2" s="292"/>
      <c r="J2" s="210" t="str">
        <f>Coordonnées!$U$2</f>
        <v>Exercice:</v>
      </c>
      <c r="K2" s="248">
        <f>Coordonnées!$V$2</f>
        <v>2024</v>
      </c>
    </row>
    <row r="3" spans="1:11">
      <c r="A3" s="448" t="str">
        <f>Coordonnées!A3</f>
        <v>Modèle officiel généré par l'application eComptes © SPW Intérieur et Action Sociale</v>
      </c>
      <c r="B3" s="448"/>
      <c r="C3" s="448"/>
      <c r="D3" s="448"/>
      <c r="E3" s="448"/>
      <c r="F3" s="167"/>
      <c r="J3" s="182" t="str">
        <f>Coordonnées!$U$3</f>
        <v>Version:</v>
      </c>
      <c r="K3" s="249">
        <f>Coordonnées!$V$3</f>
        <v>2</v>
      </c>
    </row>
    <row r="4" spans="1:11">
      <c r="A4" s="37"/>
      <c r="B4" s="32"/>
      <c r="C4" s="38"/>
      <c r="D4" s="38"/>
      <c r="E4" s="39"/>
      <c r="F4" s="39"/>
      <c r="G4" s="39"/>
      <c r="H4" s="39"/>
      <c r="I4" s="40"/>
      <c r="J4" s="15"/>
    </row>
    <row r="5" spans="1:11" ht="13.5" thickBot="1">
      <c r="A5" s="31"/>
      <c r="B5" s="32"/>
      <c r="D5" s="33"/>
      <c r="E5" s="32"/>
      <c r="F5" s="34"/>
      <c r="G5" s="34"/>
      <c r="H5" s="34"/>
      <c r="I5" s="34"/>
      <c r="J5" s="16"/>
    </row>
    <row r="6" spans="1:11">
      <c r="A6" s="112"/>
      <c r="B6" s="113"/>
      <c r="C6" s="114" t="s">
        <v>39</v>
      </c>
      <c r="D6" s="113"/>
      <c r="E6" s="449" t="s">
        <v>41</v>
      </c>
      <c r="F6" s="452">
        <f>K2</f>
        <v>2024</v>
      </c>
      <c r="G6" s="458"/>
      <c r="H6" s="452">
        <f>F6-1</f>
        <v>2023</v>
      </c>
      <c r="I6" s="453"/>
      <c r="J6" s="16"/>
    </row>
    <row r="7" spans="1:11" ht="10.15" customHeight="1">
      <c r="A7" s="112"/>
      <c r="B7" s="113"/>
      <c r="C7" s="113"/>
      <c r="D7" s="115"/>
      <c r="E7" s="450"/>
      <c r="F7" s="454"/>
      <c r="G7" s="459"/>
      <c r="H7" s="454"/>
      <c r="I7" s="455"/>
      <c r="J7" s="16"/>
    </row>
    <row r="8" spans="1:11" ht="13.5" thickBot="1">
      <c r="A8" s="112"/>
      <c r="B8" s="113"/>
      <c r="C8" s="115" t="s">
        <v>122</v>
      </c>
      <c r="D8" s="113"/>
      <c r="E8" s="451"/>
      <c r="F8" s="456"/>
      <c r="G8" s="460"/>
      <c r="H8" s="456"/>
      <c r="I8" s="457"/>
      <c r="J8" s="16"/>
    </row>
    <row r="9" spans="1:11" ht="10.15" customHeight="1">
      <c r="A9" s="112"/>
      <c r="B9" s="113"/>
      <c r="C9" s="113"/>
      <c r="D9" s="113"/>
      <c r="E9" s="116"/>
      <c r="F9" s="442"/>
      <c r="G9" s="461"/>
      <c r="H9" s="442"/>
      <c r="I9" s="443"/>
      <c r="J9" s="16"/>
    </row>
    <row r="10" spans="1:11">
      <c r="A10" s="112"/>
      <c r="B10" s="113"/>
      <c r="C10" s="117" t="s">
        <v>123</v>
      </c>
      <c r="D10" s="117"/>
      <c r="E10" s="118" t="s">
        <v>124</v>
      </c>
      <c r="F10" s="405">
        <f>F12+F14+F16+F21+F25+F31</f>
        <v>34832489.729999997</v>
      </c>
      <c r="G10" s="406"/>
      <c r="H10" s="405">
        <f>H12+H14+H16+H21+H25+H31</f>
        <v>34483517.880000003</v>
      </c>
      <c r="I10" s="422"/>
      <c r="J10" s="16"/>
    </row>
    <row r="11" spans="1:11" ht="10.15" customHeight="1">
      <c r="A11" s="112"/>
      <c r="B11" s="113"/>
      <c r="C11" s="117"/>
      <c r="D11" s="117"/>
      <c r="E11" s="118"/>
      <c r="F11" s="416"/>
      <c r="G11" s="417"/>
      <c r="H11" s="416"/>
      <c r="I11" s="428"/>
      <c r="J11" s="16"/>
    </row>
    <row r="12" spans="1:11">
      <c r="A12" s="119" t="s">
        <v>125</v>
      </c>
      <c r="B12" s="120" t="s">
        <v>126</v>
      </c>
      <c r="C12" s="113"/>
      <c r="D12" s="113"/>
      <c r="E12" s="121">
        <v>10</v>
      </c>
      <c r="F12" s="405">
        <v>20172210.140000001</v>
      </c>
      <c r="G12" s="406"/>
      <c r="H12" s="405">
        <v>20172210.140000001</v>
      </c>
      <c r="I12" s="422"/>
      <c r="J12" s="16"/>
    </row>
    <row r="13" spans="1:11" ht="10.15" customHeight="1">
      <c r="A13" s="119"/>
      <c r="B13" s="120"/>
      <c r="C13" s="113"/>
      <c r="D13" s="113"/>
      <c r="E13" s="121"/>
      <c r="F13" s="416"/>
      <c r="G13" s="417"/>
      <c r="H13" s="416"/>
      <c r="I13" s="428"/>
      <c r="J13" s="16"/>
    </row>
    <row r="14" spans="1:11">
      <c r="A14" s="119" t="s">
        <v>127</v>
      </c>
      <c r="B14" s="120" t="s">
        <v>128</v>
      </c>
      <c r="C14" s="113"/>
      <c r="D14" s="113"/>
      <c r="E14" s="121">
        <v>12</v>
      </c>
      <c r="F14" s="405">
        <v>6076943.2800000003</v>
      </c>
      <c r="G14" s="406"/>
      <c r="H14" s="405">
        <v>5819410.8799999999</v>
      </c>
      <c r="I14" s="422"/>
      <c r="J14" s="16"/>
    </row>
    <row r="15" spans="1:11" ht="10.15" customHeight="1">
      <c r="A15" s="119"/>
      <c r="B15" s="120"/>
      <c r="C15" s="113"/>
      <c r="D15" s="113"/>
      <c r="E15" s="121"/>
      <c r="F15" s="416"/>
      <c r="G15" s="417"/>
      <c r="H15" s="416"/>
      <c r="I15" s="428"/>
      <c r="J15" s="16"/>
    </row>
    <row r="16" spans="1:11">
      <c r="A16" s="119" t="s">
        <v>129</v>
      </c>
      <c r="B16" s="120" t="s">
        <v>130</v>
      </c>
      <c r="C16" s="113"/>
      <c r="D16" s="113"/>
      <c r="E16" s="121">
        <v>13</v>
      </c>
      <c r="F16" s="405">
        <f>SUM(F17:F19)</f>
        <v>2578933.38</v>
      </c>
      <c r="G16" s="406"/>
      <c r="H16" s="405">
        <f>SUM(H17:H19)</f>
        <v>1254340.5900000001</v>
      </c>
      <c r="I16" s="422"/>
      <c r="J16" s="16"/>
    </row>
    <row r="17" spans="1:10">
      <c r="A17" s="112"/>
      <c r="B17" s="122" t="s">
        <v>131</v>
      </c>
      <c r="C17" s="123" t="s">
        <v>132</v>
      </c>
      <c r="D17" s="123"/>
      <c r="E17" s="121">
        <v>1301</v>
      </c>
      <c r="F17" s="435">
        <v>673588.65</v>
      </c>
      <c r="G17" s="445"/>
      <c r="H17" s="435">
        <v>257532.4</v>
      </c>
      <c r="I17" s="436"/>
      <c r="J17" s="16"/>
    </row>
    <row r="18" spans="1:10">
      <c r="A18" s="112"/>
      <c r="B18" s="122" t="s">
        <v>133</v>
      </c>
      <c r="C18" s="123" t="s">
        <v>134</v>
      </c>
      <c r="D18" s="123"/>
      <c r="E18" s="121">
        <v>1302</v>
      </c>
      <c r="F18" s="431">
        <v>323219.53999999998</v>
      </c>
      <c r="G18" s="444"/>
      <c r="H18" s="431">
        <v>673588.65</v>
      </c>
      <c r="I18" s="432"/>
      <c r="J18" s="16"/>
    </row>
    <row r="19" spans="1:10">
      <c r="A19" s="112"/>
      <c r="B19" s="122" t="s">
        <v>135</v>
      </c>
      <c r="C19" s="123" t="s">
        <v>136</v>
      </c>
      <c r="D19" s="123"/>
      <c r="E19" s="121">
        <v>1303</v>
      </c>
      <c r="F19" s="431">
        <v>1582125.19</v>
      </c>
      <c r="G19" s="444"/>
      <c r="H19" s="431">
        <v>323219.53999999998</v>
      </c>
      <c r="I19" s="432"/>
      <c r="J19" s="16"/>
    </row>
    <row r="20" spans="1:10" ht="10.15" customHeight="1">
      <c r="A20" s="112"/>
      <c r="B20" s="122"/>
      <c r="C20" s="123"/>
      <c r="D20" s="123"/>
      <c r="E20" s="121"/>
      <c r="F20" s="431"/>
      <c r="G20" s="444"/>
      <c r="H20" s="431"/>
      <c r="I20" s="432"/>
      <c r="J20" s="16"/>
    </row>
    <row r="21" spans="1:10">
      <c r="A21" s="119" t="s">
        <v>137</v>
      </c>
      <c r="B21" s="120" t="s">
        <v>138</v>
      </c>
      <c r="C21" s="113"/>
      <c r="D21" s="113"/>
      <c r="E21" s="121">
        <v>14</v>
      </c>
      <c r="F21" s="405">
        <f>SUM(F22:F23)</f>
        <v>1721842.4</v>
      </c>
      <c r="G21" s="406"/>
      <c r="H21" s="405">
        <f>SUM(H22:H23)</f>
        <v>2594756.58</v>
      </c>
      <c r="I21" s="422"/>
      <c r="J21" s="16"/>
    </row>
    <row r="22" spans="1:10">
      <c r="A22" s="112"/>
      <c r="B22" s="122" t="s">
        <v>131</v>
      </c>
      <c r="C22" s="123" t="s">
        <v>139</v>
      </c>
      <c r="D22" s="123"/>
      <c r="E22" s="121">
        <v>14104</v>
      </c>
      <c r="F22" s="435">
        <v>0</v>
      </c>
      <c r="G22" s="445"/>
      <c r="H22" s="435">
        <v>0</v>
      </c>
      <c r="I22" s="436"/>
      <c r="J22" s="16"/>
    </row>
    <row r="23" spans="1:10">
      <c r="A23" s="112"/>
      <c r="B23" s="122" t="s">
        <v>133</v>
      </c>
      <c r="C23" s="123" t="s">
        <v>140</v>
      </c>
      <c r="D23" s="123"/>
      <c r="E23" s="121">
        <v>14105</v>
      </c>
      <c r="F23" s="431">
        <v>1721842.4</v>
      </c>
      <c r="G23" s="444"/>
      <c r="H23" s="431">
        <v>2594756.58</v>
      </c>
      <c r="I23" s="432"/>
      <c r="J23" s="16"/>
    </row>
    <row r="24" spans="1:10" ht="10.15" customHeight="1">
      <c r="A24" s="112"/>
      <c r="B24" s="122"/>
      <c r="C24" s="123"/>
      <c r="D24" s="123"/>
      <c r="E24" s="121"/>
      <c r="F24" s="431"/>
      <c r="G24" s="444"/>
      <c r="H24" s="431"/>
      <c r="I24" s="432"/>
      <c r="J24" s="16"/>
    </row>
    <row r="25" spans="1:10">
      <c r="A25" s="119" t="s">
        <v>141</v>
      </c>
      <c r="B25" s="120" t="s">
        <v>142</v>
      </c>
      <c r="C25" s="113"/>
      <c r="D25" s="113"/>
      <c r="E25" s="121">
        <v>15</v>
      </c>
      <c r="F25" s="405">
        <f>SUM(F26:F29)</f>
        <v>3426514.59</v>
      </c>
      <c r="G25" s="406"/>
      <c r="H25" s="405">
        <f>SUM(H26:H29)</f>
        <v>3931220.92</v>
      </c>
      <c r="I25" s="422"/>
      <c r="J25" s="16"/>
    </row>
    <row r="26" spans="1:10">
      <c r="A26" s="112"/>
      <c r="B26" s="122" t="s">
        <v>131</v>
      </c>
      <c r="C26" s="123" t="s">
        <v>143</v>
      </c>
      <c r="D26" s="123"/>
      <c r="E26" s="121">
        <v>151</v>
      </c>
      <c r="F26" s="435">
        <v>22714.799999999999</v>
      </c>
      <c r="G26" s="445"/>
      <c r="H26" s="435">
        <v>28018.2</v>
      </c>
      <c r="I26" s="436"/>
      <c r="J26" s="16"/>
    </row>
    <row r="27" spans="1:10">
      <c r="A27" s="112"/>
      <c r="B27" s="122" t="s">
        <v>133</v>
      </c>
      <c r="C27" s="123" t="s">
        <v>144</v>
      </c>
      <c r="D27" s="123"/>
      <c r="E27" s="121">
        <v>152</v>
      </c>
      <c r="F27" s="431">
        <v>0</v>
      </c>
      <c r="G27" s="444"/>
      <c r="H27" s="431">
        <v>0</v>
      </c>
      <c r="I27" s="432"/>
      <c r="J27" s="16"/>
    </row>
    <row r="28" spans="1:10">
      <c r="A28" s="112"/>
      <c r="B28" s="122" t="s">
        <v>135</v>
      </c>
      <c r="C28" s="123" t="s">
        <v>145</v>
      </c>
      <c r="D28" s="123"/>
      <c r="E28" s="121">
        <v>154</v>
      </c>
      <c r="F28" s="431">
        <v>2815168.99</v>
      </c>
      <c r="G28" s="444"/>
      <c r="H28" s="431">
        <v>3255671.67</v>
      </c>
      <c r="I28" s="432"/>
      <c r="J28" s="16"/>
    </row>
    <row r="29" spans="1:10">
      <c r="A29" s="112"/>
      <c r="B29" s="122" t="s">
        <v>146</v>
      </c>
      <c r="C29" s="123" t="s">
        <v>147</v>
      </c>
      <c r="D29" s="123"/>
      <c r="E29" s="121">
        <v>156</v>
      </c>
      <c r="F29" s="431">
        <v>588630.80000000005</v>
      </c>
      <c r="G29" s="444"/>
      <c r="H29" s="431">
        <v>647531.05000000005</v>
      </c>
      <c r="I29" s="432"/>
      <c r="J29" s="16"/>
    </row>
    <row r="30" spans="1:10" ht="10.15" customHeight="1">
      <c r="A30" s="112"/>
      <c r="B30" s="122"/>
      <c r="C30" s="123"/>
      <c r="D30" s="123"/>
      <c r="E30" s="121"/>
      <c r="F30" s="431"/>
      <c r="G30" s="444"/>
      <c r="H30" s="431"/>
      <c r="I30" s="432"/>
      <c r="J30" s="16"/>
    </row>
    <row r="31" spans="1:10">
      <c r="A31" s="119" t="s">
        <v>148</v>
      </c>
      <c r="B31" s="120" t="s">
        <v>149</v>
      </c>
      <c r="C31" s="113"/>
      <c r="D31" s="113"/>
      <c r="E31" s="121">
        <v>16</v>
      </c>
      <c r="F31" s="405">
        <v>856045.94</v>
      </c>
      <c r="G31" s="406"/>
      <c r="H31" s="405">
        <v>711578.77</v>
      </c>
      <c r="I31" s="422"/>
      <c r="J31" s="16"/>
    </row>
    <row r="32" spans="1:10" ht="10.15" customHeight="1">
      <c r="A32" s="112"/>
      <c r="B32" s="113"/>
      <c r="C32" s="120"/>
      <c r="D32" s="120"/>
      <c r="E32" s="121"/>
      <c r="F32" s="435"/>
      <c r="G32" s="445"/>
      <c r="H32" s="435"/>
      <c r="I32" s="436"/>
      <c r="J32" s="16"/>
    </row>
    <row r="33" spans="1:10">
      <c r="A33" s="124" t="s">
        <v>150</v>
      </c>
      <c r="B33" s="124"/>
      <c r="C33" s="124"/>
      <c r="D33" s="124"/>
      <c r="E33" s="121" t="s">
        <v>151</v>
      </c>
      <c r="F33" s="437">
        <f>F35+F44+F53</f>
        <v>7265995.1799999997</v>
      </c>
      <c r="G33" s="446"/>
      <c r="H33" s="437">
        <f>H35+H44+H53</f>
        <v>6841345.6500000004</v>
      </c>
      <c r="I33" s="438"/>
      <c r="J33" s="16"/>
    </row>
    <row r="34" spans="1:10" ht="10.15" customHeight="1">
      <c r="A34" s="124"/>
      <c r="B34" s="124"/>
      <c r="C34" s="124"/>
      <c r="D34" s="124"/>
      <c r="E34" s="121"/>
      <c r="F34" s="439"/>
      <c r="G34" s="447"/>
      <c r="H34" s="439"/>
      <c r="I34" s="440"/>
      <c r="J34" s="16"/>
    </row>
    <row r="35" spans="1:10">
      <c r="A35" s="119" t="s">
        <v>152</v>
      </c>
      <c r="B35" s="120" t="s">
        <v>153</v>
      </c>
      <c r="C35" s="113"/>
      <c r="D35" s="113"/>
      <c r="E35" s="121">
        <v>17</v>
      </c>
      <c r="F35" s="405">
        <f>SUM(F36:F42)</f>
        <v>5918637</v>
      </c>
      <c r="G35" s="406"/>
      <c r="H35" s="405">
        <f>SUM(H36:H42)</f>
        <v>5741339.7199999997</v>
      </c>
      <c r="I35" s="422"/>
      <c r="J35" s="16"/>
    </row>
    <row r="36" spans="1:10">
      <c r="A36" s="112"/>
      <c r="B36" s="122" t="s">
        <v>131</v>
      </c>
      <c r="C36" s="123" t="s">
        <v>154</v>
      </c>
      <c r="D36" s="123"/>
      <c r="E36" s="121" t="s">
        <v>155</v>
      </c>
      <c r="F36" s="435">
        <v>5813693.7999999998</v>
      </c>
      <c r="G36" s="445"/>
      <c r="H36" s="435">
        <v>5629760.2000000002</v>
      </c>
      <c r="I36" s="436"/>
      <c r="J36" s="16"/>
    </row>
    <row r="37" spans="1:10">
      <c r="A37" s="112"/>
      <c r="B37" s="122" t="s">
        <v>133</v>
      </c>
      <c r="C37" s="123" t="s">
        <v>156</v>
      </c>
      <c r="D37" s="123"/>
      <c r="E37" s="121">
        <v>1714</v>
      </c>
      <c r="F37" s="431">
        <v>0</v>
      </c>
      <c r="G37" s="444"/>
      <c r="H37" s="431">
        <v>0</v>
      </c>
      <c r="I37" s="432"/>
      <c r="J37" s="16"/>
    </row>
    <row r="38" spans="1:10">
      <c r="A38" s="112"/>
      <c r="B38" s="122" t="s">
        <v>135</v>
      </c>
      <c r="C38" s="123" t="s">
        <v>157</v>
      </c>
      <c r="D38" s="123"/>
      <c r="E38" s="121">
        <v>172</v>
      </c>
      <c r="F38" s="431">
        <v>104943.2</v>
      </c>
      <c r="G38" s="444"/>
      <c r="H38" s="431">
        <v>111579.52</v>
      </c>
      <c r="I38" s="432"/>
      <c r="J38" s="16"/>
    </row>
    <row r="39" spans="1:10">
      <c r="A39" s="112"/>
      <c r="B39" s="122" t="s">
        <v>146</v>
      </c>
      <c r="C39" s="123" t="s">
        <v>158</v>
      </c>
      <c r="D39" s="123"/>
      <c r="E39" s="121">
        <v>174</v>
      </c>
      <c r="F39" s="431">
        <v>0</v>
      </c>
      <c r="G39" s="444"/>
      <c r="H39" s="431">
        <v>0</v>
      </c>
      <c r="I39" s="432"/>
      <c r="J39" s="16"/>
    </row>
    <row r="40" spans="1:10">
      <c r="A40" s="112"/>
      <c r="B40" s="122" t="s">
        <v>159</v>
      </c>
      <c r="C40" s="123" t="s">
        <v>160</v>
      </c>
      <c r="D40" s="123"/>
      <c r="E40" s="121">
        <v>176</v>
      </c>
      <c r="F40" s="431">
        <v>0</v>
      </c>
      <c r="G40" s="444"/>
      <c r="H40" s="431">
        <v>0</v>
      </c>
      <c r="I40" s="432"/>
      <c r="J40" s="16"/>
    </row>
    <row r="41" spans="1:10">
      <c r="A41" s="112"/>
      <c r="B41" s="122" t="s">
        <v>161</v>
      </c>
      <c r="C41" s="123" t="s">
        <v>162</v>
      </c>
      <c r="D41" s="123"/>
      <c r="E41" s="121">
        <v>177</v>
      </c>
      <c r="F41" s="431">
        <v>0</v>
      </c>
      <c r="G41" s="444"/>
      <c r="H41" s="431">
        <v>0</v>
      </c>
      <c r="I41" s="432"/>
      <c r="J41" s="16"/>
    </row>
    <row r="42" spans="1:10">
      <c r="A42" s="112"/>
      <c r="B42" s="122" t="s">
        <v>163</v>
      </c>
      <c r="C42" s="123" t="s">
        <v>164</v>
      </c>
      <c r="D42" s="123"/>
      <c r="E42" s="121">
        <v>178</v>
      </c>
      <c r="F42" s="431">
        <v>0</v>
      </c>
      <c r="G42" s="444"/>
      <c r="H42" s="431">
        <v>0</v>
      </c>
      <c r="I42" s="432"/>
      <c r="J42" s="16"/>
    </row>
    <row r="43" spans="1:10" ht="10.15" customHeight="1">
      <c r="A43" s="112"/>
      <c r="B43" s="122"/>
      <c r="C43" s="123"/>
      <c r="D43" s="123"/>
      <c r="E43" s="121"/>
      <c r="F43" s="431"/>
      <c r="G43" s="444"/>
      <c r="H43" s="431"/>
      <c r="I43" s="432"/>
      <c r="J43" s="16"/>
    </row>
    <row r="44" spans="1:10">
      <c r="A44" s="119" t="s">
        <v>165</v>
      </c>
      <c r="B44" s="120" t="s">
        <v>166</v>
      </c>
      <c r="C44" s="113"/>
      <c r="D44" s="113"/>
      <c r="E44" s="125" t="s">
        <v>167</v>
      </c>
      <c r="F44" s="405">
        <f>F45+SUM(F49:F51)</f>
        <v>1347358.1800000002</v>
      </c>
      <c r="G44" s="406"/>
      <c r="H44" s="405">
        <f>H45+SUM(H49:H51)</f>
        <v>1100005.9300000002</v>
      </c>
      <c r="I44" s="422"/>
      <c r="J44" s="16"/>
    </row>
    <row r="45" spans="1:10">
      <c r="A45" s="112"/>
      <c r="B45" s="122" t="s">
        <v>131</v>
      </c>
      <c r="C45" s="123" t="s">
        <v>168</v>
      </c>
      <c r="D45" s="123"/>
      <c r="E45" s="125">
        <v>43</v>
      </c>
      <c r="F45" s="435">
        <f>SUM(F46:F48)</f>
        <v>667155.9</v>
      </c>
      <c r="G45" s="445"/>
      <c r="H45" s="435">
        <f>SUM(H46:H48)</f>
        <v>629262.99000000011</v>
      </c>
      <c r="I45" s="436"/>
      <c r="J45" s="16"/>
    </row>
    <row r="46" spans="1:10">
      <c r="A46" s="112"/>
      <c r="B46" s="122"/>
      <c r="C46" s="123" t="s">
        <v>169</v>
      </c>
      <c r="D46" s="123"/>
      <c r="E46" s="121">
        <v>435</v>
      </c>
      <c r="F46" s="431">
        <v>652684.02</v>
      </c>
      <c r="G46" s="444"/>
      <c r="H46" s="431">
        <v>618317.06000000006</v>
      </c>
      <c r="I46" s="432"/>
      <c r="J46" s="16"/>
    </row>
    <row r="47" spans="1:10">
      <c r="A47" s="112"/>
      <c r="B47" s="122"/>
      <c r="C47" s="123" t="s">
        <v>170</v>
      </c>
      <c r="D47" s="123"/>
      <c r="E47" s="121">
        <v>436</v>
      </c>
      <c r="F47" s="431">
        <v>14471.88</v>
      </c>
      <c r="G47" s="444"/>
      <c r="H47" s="431">
        <v>10945.93</v>
      </c>
      <c r="I47" s="432"/>
      <c r="J47" s="16"/>
    </row>
    <row r="48" spans="1:10">
      <c r="A48" s="112"/>
      <c r="B48" s="122"/>
      <c r="C48" s="123" t="s">
        <v>171</v>
      </c>
      <c r="D48" s="123"/>
      <c r="E48" s="121">
        <v>433</v>
      </c>
      <c r="F48" s="431">
        <v>0</v>
      </c>
      <c r="G48" s="444"/>
      <c r="H48" s="431">
        <v>0</v>
      </c>
      <c r="I48" s="432"/>
      <c r="J48" s="16"/>
    </row>
    <row r="49" spans="1:10">
      <c r="A49" s="112"/>
      <c r="B49" s="122" t="s">
        <v>133</v>
      </c>
      <c r="C49" s="123" t="s">
        <v>172</v>
      </c>
      <c r="D49" s="123"/>
      <c r="E49" s="121">
        <v>44</v>
      </c>
      <c r="F49" s="431">
        <v>167115.01999999999</v>
      </c>
      <c r="G49" s="444"/>
      <c r="H49" s="431">
        <v>234373.3</v>
      </c>
      <c r="I49" s="432"/>
      <c r="J49" s="16"/>
    </row>
    <row r="50" spans="1:10">
      <c r="A50" s="112"/>
      <c r="B50" s="122" t="s">
        <v>135</v>
      </c>
      <c r="C50" s="123" t="s">
        <v>173</v>
      </c>
      <c r="D50" s="123"/>
      <c r="E50" s="121">
        <v>45</v>
      </c>
      <c r="F50" s="431">
        <v>193145.91</v>
      </c>
      <c r="G50" s="444"/>
      <c r="H50" s="431">
        <v>188273.07</v>
      </c>
      <c r="I50" s="432"/>
      <c r="J50" s="16"/>
    </row>
    <row r="51" spans="1:10">
      <c r="A51" s="112"/>
      <c r="B51" s="122" t="s">
        <v>146</v>
      </c>
      <c r="C51" s="123" t="s">
        <v>174</v>
      </c>
      <c r="D51" s="123"/>
      <c r="E51" s="125" t="s">
        <v>175</v>
      </c>
      <c r="F51" s="431">
        <v>319941.34999999998</v>
      </c>
      <c r="G51" s="444"/>
      <c r="H51" s="431">
        <v>48096.57</v>
      </c>
      <c r="I51" s="432"/>
      <c r="J51" s="16"/>
    </row>
    <row r="52" spans="1:10" ht="10.15" customHeight="1">
      <c r="A52" s="112"/>
      <c r="B52" s="122"/>
      <c r="C52" s="123"/>
      <c r="D52" s="123"/>
      <c r="E52" s="125"/>
      <c r="F52" s="431"/>
      <c r="G52" s="444"/>
      <c r="H52" s="431"/>
      <c r="I52" s="432"/>
      <c r="J52" s="16"/>
    </row>
    <row r="53" spans="1:10">
      <c r="A53" s="119" t="s">
        <v>176</v>
      </c>
      <c r="B53" s="120" t="s">
        <v>108</v>
      </c>
      <c r="C53" s="113"/>
      <c r="D53" s="113"/>
      <c r="E53" s="121" t="s">
        <v>177</v>
      </c>
      <c r="F53" s="405">
        <v>0</v>
      </c>
      <c r="G53" s="406"/>
      <c r="H53" s="405">
        <v>0</v>
      </c>
      <c r="I53" s="422"/>
      <c r="J53" s="16"/>
    </row>
    <row r="54" spans="1:10" ht="10.15" customHeight="1">
      <c r="A54" s="119"/>
      <c r="B54" s="120"/>
      <c r="C54" s="113"/>
      <c r="D54" s="113"/>
      <c r="E54" s="121"/>
      <c r="F54" s="416"/>
      <c r="G54" s="417"/>
      <c r="H54" s="416"/>
      <c r="I54" s="428"/>
      <c r="J54" s="16"/>
    </row>
    <row r="55" spans="1:10">
      <c r="A55" s="119" t="s">
        <v>178</v>
      </c>
      <c r="B55" s="120" t="s">
        <v>179</v>
      </c>
      <c r="C55" s="113"/>
      <c r="D55" s="113"/>
      <c r="E55" s="121" t="s">
        <v>180</v>
      </c>
      <c r="F55" s="405">
        <v>93053.3</v>
      </c>
      <c r="G55" s="406"/>
      <c r="H55" s="405">
        <v>41830.370000000003</v>
      </c>
      <c r="I55" s="422"/>
      <c r="J55" s="16"/>
    </row>
    <row r="56" spans="1:10">
      <c r="A56" s="112"/>
      <c r="B56" s="113"/>
      <c r="C56" s="120"/>
      <c r="D56" s="120"/>
      <c r="E56" s="121"/>
      <c r="F56" s="435"/>
      <c r="G56" s="445"/>
      <c r="H56" s="435"/>
      <c r="I56" s="436"/>
      <c r="J56" s="16"/>
    </row>
    <row r="57" spans="1:10" ht="13.5" thickBot="1">
      <c r="A57" s="112"/>
      <c r="B57" s="113"/>
      <c r="C57" s="119" t="s">
        <v>181</v>
      </c>
      <c r="D57" s="119"/>
      <c r="E57" s="126" t="s">
        <v>182</v>
      </c>
      <c r="F57" s="433">
        <f>F10+F33+F55</f>
        <v>42191538.209999993</v>
      </c>
      <c r="G57" s="441"/>
      <c r="H57" s="433">
        <f>H10+H33+H55</f>
        <v>41366693.899999999</v>
      </c>
      <c r="I57" s="434"/>
      <c r="J57" s="16"/>
    </row>
    <row r="58" spans="1:10">
      <c r="A58" s="112"/>
      <c r="B58" s="113"/>
      <c r="C58" s="113"/>
      <c r="D58" s="113"/>
      <c r="E58" s="113"/>
      <c r="F58" s="127"/>
      <c r="G58" s="127"/>
      <c r="H58" s="127"/>
      <c r="I58" s="127"/>
      <c r="J58" s="16"/>
    </row>
    <row r="59" spans="1:10">
      <c r="A59" s="64"/>
      <c r="B59" s="64"/>
      <c r="C59" s="64"/>
      <c r="D59" s="64"/>
      <c r="E59" s="64"/>
      <c r="F59" s="64"/>
      <c r="G59" s="64"/>
      <c r="H59" s="64"/>
      <c r="I59" s="64"/>
    </row>
  </sheetData>
  <sheetProtection algorithmName="SHA-512" hashValue="EimIIUg8Y/AfKtg8ohnxlarwfOdum4VXxxp7ixCd4H1X7p3SM5W9sZsP0unMTHx9PKOJ87NGGSPKA4TC3lFJ+Q==" saltValue="rf+8y2Vr9fPILf29ozRnOA==" spinCount="100000" sheet="1" objects="1" scenarios="1"/>
  <mergeCells count="104">
    <mergeCell ref="A1:B2"/>
    <mergeCell ref="A3:E3"/>
    <mergeCell ref="E6:E8"/>
    <mergeCell ref="H6:I8"/>
    <mergeCell ref="F6:G8"/>
    <mergeCell ref="C1:I2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K66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286" t="str">
        <f>Coordonnées!A1</f>
        <v>Synthèse des Comptes</v>
      </c>
      <c r="B1" s="287"/>
      <c r="C1" s="291" t="str">
        <f>Coordonnées!G1</f>
        <v>Administration communale de Trois-Ponts</v>
      </c>
      <c r="D1" s="291"/>
      <c r="E1" s="291"/>
      <c r="F1" s="291"/>
      <c r="G1" s="291"/>
      <c r="H1" s="291"/>
      <c r="I1" s="291"/>
      <c r="J1" s="209" t="str">
        <f>Coordonnées!$U$1</f>
        <v>Code INS</v>
      </c>
      <c r="K1" s="247">
        <f>Coordonnées!$V$1</f>
        <v>63086</v>
      </c>
    </row>
    <row r="2" spans="1:11">
      <c r="A2" s="288"/>
      <c r="B2" s="289"/>
      <c r="C2" s="292"/>
      <c r="D2" s="292"/>
      <c r="E2" s="292"/>
      <c r="F2" s="292"/>
      <c r="G2" s="292"/>
      <c r="H2" s="292"/>
      <c r="I2" s="292"/>
      <c r="J2" s="210" t="str">
        <f>Coordonnées!$U$2</f>
        <v>Exercice:</v>
      </c>
      <c r="K2" s="248">
        <f>Coordonnées!$V$2</f>
        <v>2024</v>
      </c>
    </row>
    <row r="3" spans="1:11">
      <c r="A3" s="385" t="str">
        <f>Coordonnées!A3</f>
        <v>Modèle officiel généré par l'application eComptes © SPW Intérieur et Action Sociale</v>
      </c>
      <c r="B3" s="385"/>
      <c r="C3" s="385"/>
      <c r="D3" s="385"/>
      <c r="E3" s="385"/>
      <c r="F3" s="167"/>
      <c r="J3" s="182" t="str">
        <f>Coordonnées!$U$3</f>
        <v>Version:</v>
      </c>
      <c r="K3" s="249">
        <f>Coordonnées!$V$3</f>
        <v>2</v>
      </c>
    </row>
    <row r="4" spans="1:11" ht="13.5" thickBot="1"/>
    <row r="5" spans="1:11">
      <c r="A5" s="65"/>
      <c r="B5" s="93"/>
      <c r="C5" s="65"/>
      <c r="D5" s="94"/>
      <c r="E5" s="500" t="s">
        <v>41</v>
      </c>
      <c r="F5" s="503">
        <f>K2</f>
        <v>2024</v>
      </c>
      <c r="G5" s="504"/>
      <c r="H5" s="503">
        <f>F5-1</f>
        <v>2023</v>
      </c>
      <c r="I5" s="509"/>
    </row>
    <row r="6" spans="1:11">
      <c r="A6" s="95"/>
      <c r="B6" s="96"/>
      <c r="C6" s="93" t="s">
        <v>183</v>
      </c>
      <c r="D6" s="97"/>
      <c r="E6" s="501"/>
      <c r="F6" s="505"/>
      <c r="G6" s="506"/>
      <c r="H6" s="505"/>
      <c r="I6" s="510"/>
    </row>
    <row r="7" spans="1:11" ht="10.15" customHeight="1" thickBot="1">
      <c r="A7" s="95"/>
      <c r="B7" s="96"/>
      <c r="C7" s="97"/>
      <c r="D7" s="97"/>
      <c r="E7" s="502"/>
      <c r="F7" s="507"/>
      <c r="G7" s="508"/>
      <c r="H7" s="507"/>
      <c r="I7" s="511"/>
    </row>
    <row r="8" spans="1:11">
      <c r="A8" s="98" t="s">
        <v>184</v>
      </c>
      <c r="B8" s="99" t="s">
        <v>185</v>
      </c>
      <c r="C8" s="97"/>
      <c r="D8" s="97"/>
      <c r="E8" s="100" t="s">
        <v>186</v>
      </c>
      <c r="F8" s="488"/>
      <c r="G8" s="514"/>
      <c r="H8" s="488"/>
      <c r="I8" s="489"/>
    </row>
    <row r="9" spans="1:11">
      <c r="A9" s="95"/>
      <c r="B9" s="95" t="s">
        <v>50</v>
      </c>
      <c r="C9" s="101" t="s">
        <v>187</v>
      </c>
      <c r="D9" s="101"/>
      <c r="E9" s="102">
        <v>60</v>
      </c>
      <c r="F9" s="462">
        <v>653164.69999999995</v>
      </c>
      <c r="G9" s="484"/>
      <c r="H9" s="462">
        <v>623094.26</v>
      </c>
      <c r="I9" s="463"/>
    </row>
    <row r="10" spans="1:11">
      <c r="A10" s="95"/>
      <c r="B10" s="95" t="s">
        <v>52</v>
      </c>
      <c r="C10" s="101" t="s">
        <v>188</v>
      </c>
      <c r="D10" s="101"/>
      <c r="E10" s="102">
        <v>61</v>
      </c>
      <c r="F10" s="462">
        <v>1476251.92</v>
      </c>
      <c r="G10" s="484"/>
      <c r="H10" s="462">
        <v>1416021.23</v>
      </c>
      <c r="I10" s="463"/>
    </row>
    <row r="11" spans="1:11">
      <c r="A11" s="95"/>
      <c r="B11" s="95" t="s">
        <v>54</v>
      </c>
      <c r="C11" s="101" t="s">
        <v>189</v>
      </c>
      <c r="D11" s="101"/>
      <c r="E11" s="103">
        <v>62</v>
      </c>
      <c r="F11" s="462">
        <v>4347022.4400000004</v>
      </c>
      <c r="G11" s="484"/>
      <c r="H11" s="462">
        <v>3999931.34</v>
      </c>
      <c r="I11" s="463"/>
    </row>
    <row r="12" spans="1:11">
      <c r="A12" s="95"/>
      <c r="B12" s="95" t="s">
        <v>56</v>
      </c>
      <c r="C12" s="101" t="s">
        <v>190</v>
      </c>
      <c r="D12" s="101"/>
      <c r="E12" s="103">
        <v>63</v>
      </c>
      <c r="F12" s="462">
        <v>1107828.52</v>
      </c>
      <c r="G12" s="484"/>
      <c r="H12" s="462">
        <v>1096933.26</v>
      </c>
      <c r="I12" s="463"/>
    </row>
    <row r="13" spans="1:11">
      <c r="A13" s="95"/>
      <c r="B13" s="95" t="s">
        <v>58</v>
      </c>
      <c r="C13" s="101" t="s">
        <v>191</v>
      </c>
      <c r="D13" s="101"/>
      <c r="E13" s="102">
        <v>64</v>
      </c>
      <c r="F13" s="462">
        <v>618317.06000000006</v>
      </c>
      <c r="G13" s="484"/>
      <c r="H13" s="462">
        <v>654900.88</v>
      </c>
      <c r="I13" s="463"/>
    </row>
    <row r="14" spans="1:11">
      <c r="A14" s="95"/>
      <c r="B14" s="95" t="s">
        <v>60</v>
      </c>
      <c r="C14" s="101" t="s">
        <v>192</v>
      </c>
      <c r="D14" s="101"/>
      <c r="E14" s="102">
        <v>65</v>
      </c>
      <c r="F14" s="462">
        <f>SUM(F15:F17)</f>
        <v>185854.72</v>
      </c>
      <c r="G14" s="484"/>
      <c r="H14" s="462">
        <f>SUM(H15:H17)</f>
        <v>187968.81999999998</v>
      </c>
      <c r="I14" s="463"/>
    </row>
    <row r="15" spans="1:11">
      <c r="A15" s="95"/>
      <c r="B15" s="95" t="s">
        <v>186</v>
      </c>
      <c r="C15" s="101" t="s">
        <v>193</v>
      </c>
      <c r="D15" s="101"/>
      <c r="E15" s="102" t="s">
        <v>194</v>
      </c>
      <c r="F15" s="462">
        <v>185039.66</v>
      </c>
      <c r="G15" s="484"/>
      <c r="H15" s="462">
        <v>187120.52</v>
      </c>
      <c r="I15" s="463"/>
    </row>
    <row r="16" spans="1:11">
      <c r="A16" s="95"/>
      <c r="B16" s="95"/>
      <c r="C16" s="101" t="s">
        <v>195</v>
      </c>
      <c r="D16" s="101"/>
      <c r="E16" s="102">
        <v>657</v>
      </c>
      <c r="F16" s="474">
        <v>0.01</v>
      </c>
      <c r="G16" s="495"/>
      <c r="H16" s="474">
        <v>30.46</v>
      </c>
      <c r="I16" s="475"/>
    </row>
    <row r="17" spans="1:9">
      <c r="A17" s="95"/>
      <c r="B17" s="95"/>
      <c r="C17" s="101" t="s">
        <v>196</v>
      </c>
      <c r="D17" s="101"/>
      <c r="E17" s="102">
        <v>658</v>
      </c>
      <c r="F17" s="462">
        <v>815.05</v>
      </c>
      <c r="G17" s="484"/>
      <c r="H17" s="462">
        <v>817.84</v>
      </c>
      <c r="I17" s="463"/>
    </row>
    <row r="18" spans="1:9" ht="10.15" customHeight="1">
      <c r="A18" s="95"/>
      <c r="B18" s="96"/>
      <c r="C18" s="101"/>
      <c r="D18" s="101"/>
      <c r="E18" s="102"/>
      <c r="F18" s="462"/>
      <c r="G18" s="484"/>
      <c r="H18" s="462"/>
      <c r="I18" s="463"/>
    </row>
    <row r="19" spans="1:9">
      <c r="A19" s="98" t="s">
        <v>197</v>
      </c>
      <c r="B19" s="99" t="s">
        <v>198</v>
      </c>
      <c r="C19" s="97"/>
      <c r="D19" s="97"/>
      <c r="E19" s="102" t="s">
        <v>199</v>
      </c>
      <c r="F19" s="405">
        <f>SUM(F9:F14)</f>
        <v>8388439.3600000003</v>
      </c>
      <c r="G19" s="493"/>
      <c r="H19" s="405">
        <f>SUM(H9:H14)</f>
        <v>7978849.79</v>
      </c>
      <c r="I19" s="422"/>
    </row>
    <row r="20" spans="1:9" ht="10.15" customHeight="1">
      <c r="A20" s="95"/>
      <c r="B20" s="96"/>
      <c r="C20" s="101"/>
      <c r="D20" s="101"/>
      <c r="E20" s="102"/>
      <c r="F20" s="490"/>
      <c r="G20" s="515"/>
      <c r="H20" s="490"/>
      <c r="I20" s="491"/>
    </row>
    <row r="21" spans="1:9">
      <c r="A21" s="98" t="s">
        <v>72</v>
      </c>
      <c r="B21" s="104" t="s">
        <v>200</v>
      </c>
      <c r="C21" s="105"/>
      <c r="D21" s="105"/>
      <c r="E21" s="102" t="s">
        <v>186</v>
      </c>
      <c r="F21" s="470">
        <f>IF(Charges!F19&lt;Produits!F19,Produits!F19-Charges!F19,0)</f>
        <v>651631.46999999974</v>
      </c>
      <c r="G21" s="485"/>
      <c r="H21" s="470">
        <f>IF(Charges!H19&lt;Produits!H19,Produits!H19-Charges!H19,0)</f>
        <v>680070.01999999862</v>
      </c>
      <c r="I21" s="471"/>
    </row>
    <row r="22" spans="1:9" ht="10.15" customHeight="1">
      <c r="A22" s="98"/>
      <c r="B22" s="104"/>
      <c r="C22" s="105"/>
      <c r="D22" s="105"/>
      <c r="E22" s="102"/>
      <c r="F22" s="472"/>
      <c r="G22" s="494"/>
      <c r="H22" s="472"/>
      <c r="I22" s="473"/>
    </row>
    <row r="23" spans="1:9">
      <c r="A23" s="98" t="s">
        <v>78</v>
      </c>
      <c r="B23" s="512" t="s">
        <v>290</v>
      </c>
      <c r="C23" s="512"/>
      <c r="D23" s="513"/>
      <c r="E23" s="103" t="s">
        <v>201</v>
      </c>
      <c r="F23" s="474"/>
      <c r="G23" s="495"/>
      <c r="H23" s="474"/>
      <c r="I23" s="475"/>
    </row>
    <row r="24" spans="1:9">
      <c r="A24" s="95"/>
      <c r="B24" s="512"/>
      <c r="C24" s="512"/>
      <c r="D24" s="513"/>
      <c r="E24" s="102"/>
      <c r="F24" s="474"/>
      <c r="G24" s="495"/>
      <c r="H24" s="474"/>
      <c r="I24" s="475"/>
    </row>
    <row r="25" spans="1:9">
      <c r="A25" s="95"/>
      <c r="B25" s="95" t="s">
        <v>50</v>
      </c>
      <c r="C25" s="101" t="s">
        <v>202</v>
      </c>
      <c r="D25" s="101"/>
      <c r="E25" s="102">
        <v>660</v>
      </c>
      <c r="F25" s="462">
        <v>1317699.43</v>
      </c>
      <c r="G25" s="484"/>
      <c r="H25" s="462">
        <v>1471305.35</v>
      </c>
      <c r="I25" s="463"/>
    </row>
    <row r="26" spans="1:9">
      <c r="A26" s="95"/>
      <c r="B26" s="95" t="s">
        <v>52</v>
      </c>
      <c r="C26" s="101" t="s">
        <v>203</v>
      </c>
      <c r="D26" s="101"/>
      <c r="E26" s="102">
        <v>661</v>
      </c>
      <c r="F26" s="462">
        <v>0</v>
      </c>
      <c r="G26" s="484"/>
      <c r="H26" s="462">
        <v>0</v>
      </c>
      <c r="I26" s="463"/>
    </row>
    <row r="27" spans="1:9">
      <c r="A27" s="95"/>
      <c r="B27" s="95" t="s">
        <v>54</v>
      </c>
      <c r="C27" s="101" t="s">
        <v>204</v>
      </c>
      <c r="D27" s="101"/>
      <c r="E27" s="103" t="s">
        <v>205</v>
      </c>
      <c r="F27" s="462">
        <v>0</v>
      </c>
      <c r="G27" s="484"/>
      <c r="H27" s="462">
        <v>0</v>
      </c>
      <c r="I27" s="463"/>
    </row>
    <row r="28" spans="1:9">
      <c r="A28" s="95"/>
      <c r="B28" s="95" t="s">
        <v>56</v>
      </c>
      <c r="C28" s="101" t="s">
        <v>206</v>
      </c>
      <c r="D28" s="101"/>
      <c r="E28" s="102"/>
      <c r="F28" s="474"/>
      <c r="G28" s="495"/>
      <c r="H28" s="474"/>
      <c r="I28" s="475"/>
    </row>
    <row r="29" spans="1:9">
      <c r="A29" s="95"/>
      <c r="B29" s="95"/>
      <c r="C29" s="101" t="s">
        <v>207</v>
      </c>
      <c r="D29" s="101"/>
      <c r="E29" s="102">
        <v>665</v>
      </c>
      <c r="F29" s="462">
        <v>6422.55</v>
      </c>
      <c r="G29" s="484"/>
      <c r="H29" s="462">
        <v>6215.72</v>
      </c>
      <c r="I29" s="463"/>
    </row>
    <row r="30" spans="1:9">
      <c r="A30" s="95"/>
      <c r="B30" s="95" t="s">
        <v>58</v>
      </c>
      <c r="C30" s="101" t="s">
        <v>208</v>
      </c>
      <c r="D30" s="101"/>
      <c r="E30" s="102">
        <v>666</v>
      </c>
      <c r="F30" s="462">
        <v>144467.17000000001</v>
      </c>
      <c r="G30" s="484"/>
      <c r="H30" s="462">
        <v>300000</v>
      </c>
      <c r="I30" s="463"/>
    </row>
    <row r="31" spans="1:9">
      <c r="A31" s="95"/>
      <c r="B31" s="95" t="s">
        <v>60</v>
      </c>
      <c r="C31" s="101" t="s">
        <v>209</v>
      </c>
      <c r="D31" s="101"/>
      <c r="E31" s="102" t="s">
        <v>186</v>
      </c>
      <c r="F31" s="474"/>
      <c r="G31" s="495"/>
      <c r="H31" s="474"/>
      <c r="I31" s="475"/>
    </row>
    <row r="32" spans="1:9">
      <c r="A32" s="95"/>
      <c r="B32" s="95"/>
      <c r="C32" s="101" t="s">
        <v>210</v>
      </c>
      <c r="D32" s="101"/>
      <c r="E32" s="102">
        <v>667</v>
      </c>
      <c r="F32" s="462">
        <v>41581.5</v>
      </c>
      <c r="G32" s="484"/>
      <c r="H32" s="462">
        <v>22166.36</v>
      </c>
      <c r="I32" s="463"/>
    </row>
    <row r="33" spans="1:9" ht="10.15" customHeight="1">
      <c r="A33" s="95"/>
      <c r="B33" s="96"/>
      <c r="C33" s="101"/>
      <c r="D33" s="101"/>
      <c r="E33" s="102"/>
      <c r="F33" s="462"/>
      <c r="G33" s="484"/>
      <c r="H33" s="462"/>
      <c r="I33" s="463"/>
    </row>
    <row r="34" spans="1:9">
      <c r="A34" s="98" t="s">
        <v>83</v>
      </c>
      <c r="B34" s="99" t="s">
        <v>211</v>
      </c>
      <c r="C34" s="97"/>
      <c r="D34" s="97"/>
      <c r="E34" s="102">
        <v>66</v>
      </c>
      <c r="F34" s="405">
        <f>SUM(F25:F32)</f>
        <v>1510170.65</v>
      </c>
      <c r="G34" s="493"/>
      <c r="H34" s="405">
        <f>SUM(H25:H32)</f>
        <v>1799687.4300000002</v>
      </c>
      <c r="I34" s="422"/>
    </row>
    <row r="35" spans="1:9" ht="10.15" customHeight="1">
      <c r="A35" s="98"/>
      <c r="B35" s="99"/>
      <c r="C35" s="97"/>
      <c r="D35" s="97"/>
      <c r="E35" s="102"/>
      <c r="F35" s="466"/>
      <c r="G35" s="486"/>
      <c r="H35" s="466"/>
      <c r="I35" s="467"/>
    </row>
    <row r="36" spans="1:9">
      <c r="A36" s="98" t="s">
        <v>212</v>
      </c>
      <c r="B36" s="99" t="s">
        <v>213</v>
      </c>
      <c r="C36" s="101"/>
      <c r="D36" s="101"/>
      <c r="E36" s="102" t="s">
        <v>214</v>
      </c>
      <c r="F36" s="405">
        <f>F19+F34</f>
        <v>9898610.0099999998</v>
      </c>
      <c r="G36" s="493"/>
      <c r="H36" s="405">
        <f>H19+H34</f>
        <v>9778537.2200000007</v>
      </c>
      <c r="I36" s="422"/>
    </row>
    <row r="37" spans="1:9" ht="10.15" customHeight="1">
      <c r="A37" s="98"/>
      <c r="B37" s="99"/>
      <c r="C37" s="101"/>
      <c r="D37" s="101"/>
      <c r="E37" s="102"/>
      <c r="F37" s="466"/>
      <c r="G37" s="486"/>
      <c r="H37" s="466"/>
      <c r="I37" s="467"/>
    </row>
    <row r="38" spans="1:9">
      <c r="A38" s="98" t="s">
        <v>92</v>
      </c>
      <c r="B38" s="99" t="s">
        <v>215</v>
      </c>
      <c r="C38" s="101"/>
      <c r="D38" s="101"/>
      <c r="E38" s="102" t="s">
        <v>186</v>
      </c>
      <c r="F38" s="480">
        <f>IF(Charges!F36&lt;Produits!F33,Produits!F33-Charges!F36,0)</f>
        <v>425841.37000000104</v>
      </c>
      <c r="G38" s="498"/>
      <c r="H38" s="480">
        <f>IF(Charges!H36&lt;Produits!H33,Produits!H33-Charges!H36,0)</f>
        <v>1373247.339999998</v>
      </c>
      <c r="I38" s="481"/>
    </row>
    <row r="39" spans="1:9" ht="10.15" customHeight="1">
      <c r="A39" s="98"/>
      <c r="B39" s="99"/>
      <c r="C39" s="101"/>
      <c r="D39" s="101"/>
      <c r="E39" s="102"/>
      <c r="F39" s="482"/>
      <c r="G39" s="499"/>
      <c r="H39" s="482"/>
      <c r="I39" s="483"/>
    </row>
    <row r="40" spans="1:9">
      <c r="A40" s="98" t="s">
        <v>107</v>
      </c>
      <c r="B40" s="99" t="s">
        <v>216</v>
      </c>
      <c r="C40" s="101"/>
      <c r="D40" s="101"/>
      <c r="E40" s="102"/>
      <c r="F40" s="474"/>
      <c r="G40" s="495"/>
      <c r="H40" s="474"/>
      <c r="I40" s="475"/>
    </row>
    <row r="41" spans="1:9">
      <c r="A41" s="98"/>
      <c r="B41" s="95" t="s">
        <v>50</v>
      </c>
      <c r="C41" s="101" t="s">
        <v>217</v>
      </c>
      <c r="D41" s="101"/>
      <c r="E41" s="102">
        <v>671</v>
      </c>
      <c r="F41" s="462">
        <v>27148.41</v>
      </c>
      <c r="G41" s="484"/>
      <c r="H41" s="462">
        <v>53230.25</v>
      </c>
      <c r="I41" s="463"/>
    </row>
    <row r="42" spans="1:9">
      <c r="A42" s="98"/>
      <c r="B42" s="95" t="s">
        <v>52</v>
      </c>
      <c r="C42" s="101" t="s">
        <v>218</v>
      </c>
      <c r="D42" s="101"/>
      <c r="E42" s="102">
        <v>672</v>
      </c>
      <c r="F42" s="462">
        <v>423.72</v>
      </c>
      <c r="G42" s="484"/>
      <c r="H42" s="462">
        <v>0</v>
      </c>
      <c r="I42" s="463"/>
    </row>
    <row r="43" spans="1:9">
      <c r="A43" s="98"/>
      <c r="B43" s="95" t="s">
        <v>54</v>
      </c>
      <c r="C43" s="101" t="s">
        <v>219</v>
      </c>
      <c r="D43" s="101"/>
      <c r="E43" s="102">
        <v>673</v>
      </c>
      <c r="F43" s="462">
        <v>0</v>
      </c>
      <c r="G43" s="484"/>
      <c r="H43" s="462">
        <v>0</v>
      </c>
      <c r="I43" s="463"/>
    </row>
    <row r="44" spans="1:9" s="25" customFormat="1" ht="18.600000000000001" customHeight="1">
      <c r="A44" s="106"/>
      <c r="B44" s="107"/>
      <c r="C44" s="105" t="s">
        <v>220</v>
      </c>
      <c r="D44" s="108"/>
      <c r="E44" s="109">
        <v>67</v>
      </c>
      <c r="F44" s="478">
        <f>SUM(F41:F43)</f>
        <v>27572.13</v>
      </c>
      <c r="G44" s="496"/>
      <c r="H44" s="478">
        <f>SUM(H41:H43)</f>
        <v>53230.25</v>
      </c>
      <c r="I44" s="479"/>
    </row>
    <row r="45" spans="1:9" ht="10.15" customHeight="1">
      <c r="A45" s="98"/>
      <c r="B45" s="110"/>
      <c r="C45" s="105"/>
      <c r="D45" s="105"/>
      <c r="E45" s="102"/>
      <c r="F45" s="416"/>
      <c r="G45" s="497"/>
      <c r="H45" s="416"/>
      <c r="I45" s="428"/>
    </row>
    <row r="46" spans="1:9">
      <c r="A46" s="98" t="s">
        <v>110</v>
      </c>
      <c r="B46" s="99" t="s">
        <v>221</v>
      </c>
      <c r="C46" s="101"/>
      <c r="D46" s="101"/>
      <c r="E46" s="102"/>
      <c r="F46" s="474"/>
      <c r="G46" s="495"/>
      <c r="H46" s="474"/>
      <c r="I46" s="475"/>
    </row>
    <row r="47" spans="1:9">
      <c r="A47" s="98"/>
      <c r="B47" s="95" t="s">
        <v>50</v>
      </c>
      <c r="C47" s="101" t="s">
        <v>222</v>
      </c>
      <c r="D47" s="101"/>
      <c r="E47" s="102">
        <v>685</v>
      </c>
      <c r="F47" s="462">
        <v>0</v>
      </c>
      <c r="G47" s="484"/>
      <c r="H47" s="462">
        <v>250000</v>
      </c>
      <c r="I47" s="463"/>
    </row>
    <row r="48" spans="1:9">
      <c r="A48" s="98"/>
      <c r="B48" s="95" t="s">
        <v>52</v>
      </c>
      <c r="C48" s="101" t="s">
        <v>223</v>
      </c>
      <c r="D48" s="101"/>
      <c r="E48" s="102">
        <v>686</v>
      </c>
      <c r="F48" s="462">
        <v>320364.28999999998</v>
      </c>
      <c r="G48" s="484"/>
      <c r="H48" s="462">
        <v>1333977.3899999999</v>
      </c>
      <c r="I48" s="463"/>
    </row>
    <row r="49" spans="1:9" ht="18.600000000000001" customHeight="1">
      <c r="A49" s="98"/>
      <c r="B49" s="110"/>
      <c r="C49" s="105" t="s">
        <v>224</v>
      </c>
      <c r="D49" s="105"/>
      <c r="E49" s="102">
        <v>68</v>
      </c>
      <c r="F49" s="405">
        <f>SUM(F47:F48)</f>
        <v>320364.28999999998</v>
      </c>
      <c r="G49" s="493"/>
      <c r="H49" s="405">
        <f>SUM(H47:H48)</f>
        <v>1583977.39</v>
      </c>
      <c r="I49" s="422"/>
    </row>
    <row r="50" spans="1:9" ht="10.15" customHeight="1">
      <c r="A50" s="98"/>
      <c r="B50" s="110"/>
      <c r="C50" s="105"/>
      <c r="D50" s="105"/>
      <c r="E50" s="102"/>
      <c r="F50" s="416"/>
      <c r="G50" s="497"/>
      <c r="H50" s="416"/>
      <c r="I50" s="428"/>
    </row>
    <row r="51" spans="1:9">
      <c r="A51" s="98" t="s">
        <v>117</v>
      </c>
      <c r="B51" s="512" t="s">
        <v>288</v>
      </c>
      <c r="C51" s="512"/>
      <c r="D51" s="513"/>
      <c r="E51" s="102"/>
      <c r="F51" s="474"/>
      <c r="G51" s="495"/>
      <c r="H51" s="474"/>
      <c r="I51" s="475"/>
    </row>
    <row r="52" spans="1:9">
      <c r="A52" s="98"/>
      <c r="B52" s="512"/>
      <c r="C52" s="512"/>
      <c r="D52" s="513"/>
      <c r="E52" s="102" t="s">
        <v>225</v>
      </c>
      <c r="F52" s="476">
        <f>F44+F49</f>
        <v>347936.42</v>
      </c>
      <c r="G52" s="492"/>
      <c r="H52" s="476">
        <f>H44+H49</f>
        <v>1637207.64</v>
      </c>
      <c r="I52" s="477"/>
    </row>
    <row r="53" spans="1:9" ht="10.15" customHeight="1">
      <c r="A53" s="98"/>
      <c r="B53" s="99"/>
      <c r="C53" s="101"/>
      <c r="D53" s="101"/>
      <c r="E53" s="102"/>
      <c r="F53" s="466"/>
      <c r="G53" s="486"/>
      <c r="H53" s="466"/>
      <c r="I53" s="467"/>
    </row>
    <row r="54" spans="1:9">
      <c r="A54" s="98" t="s">
        <v>226</v>
      </c>
      <c r="B54" s="99" t="s">
        <v>227</v>
      </c>
      <c r="C54" s="101"/>
      <c r="D54" s="105"/>
      <c r="E54" s="102"/>
      <c r="F54" s="470">
        <f>IF(Charges!F52&lt;Produits!F51,Produits!F51-Charges!F52,0)</f>
        <v>1156283.82</v>
      </c>
      <c r="G54" s="485"/>
      <c r="H54" s="470">
        <f>IF(Charges!H52&lt;Produits!H51,Produits!H51-Charges!H52,0)</f>
        <v>0</v>
      </c>
      <c r="I54" s="471"/>
    </row>
    <row r="55" spans="1:9" ht="10.15" customHeight="1">
      <c r="A55" s="98"/>
      <c r="B55" s="110"/>
      <c r="C55" s="101"/>
      <c r="D55" s="105"/>
      <c r="E55" s="102"/>
      <c r="F55" s="466"/>
      <c r="G55" s="486"/>
      <c r="H55" s="466"/>
      <c r="I55" s="467"/>
    </row>
    <row r="56" spans="1:9">
      <c r="A56" s="98" t="s">
        <v>228</v>
      </c>
      <c r="B56" s="99" t="s">
        <v>229</v>
      </c>
      <c r="C56" s="101"/>
      <c r="D56" s="105"/>
      <c r="E56" s="102"/>
      <c r="F56" s="405">
        <f>F36+F52</f>
        <v>10246546.43</v>
      </c>
      <c r="G56" s="493"/>
      <c r="H56" s="405">
        <f>H36+H52</f>
        <v>11415744.860000001</v>
      </c>
      <c r="I56" s="422"/>
    </row>
    <row r="57" spans="1:9" ht="10.15" customHeight="1">
      <c r="A57" s="98"/>
      <c r="B57" s="110"/>
      <c r="C57" s="101"/>
      <c r="D57" s="101"/>
      <c r="E57" s="102"/>
      <c r="F57" s="466"/>
      <c r="G57" s="486"/>
      <c r="H57" s="466"/>
      <c r="I57" s="467"/>
    </row>
    <row r="58" spans="1:9">
      <c r="A58" s="98" t="s">
        <v>230</v>
      </c>
      <c r="B58" s="99" t="s">
        <v>231</v>
      </c>
      <c r="C58" s="101"/>
      <c r="D58" s="101"/>
      <c r="E58" s="102"/>
      <c r="F58" s="470">
        <f>IF(Charges!F56&lt;Produits!F55,Produits!F55-Charges!F56,0)</f>
        <v>1582125.1900000013</v>
      </c>
      <c r="G58" s="485"/>
      <c r="H58" s="470">
        <f>IF(Charges!H56&lt;Produits!H55,Produits!H55-Charges!H56,0)</f>
        <v>323219.53999999724</v>
      </c>
      <c r="I58" s="471"/>
    </row>
    <row r="59" spans="1:9" ht="10.15" customHeight="1">
      <c r="A59" s="98"/>
      <c r="B59" s="99"/>
      <c r="C59" s="101"/>
      <c r="D59" s="101"/>
      <c r="E59" s="102"/>
      <c r="F59" s="472"/>
      <c r="G59" s="494"/>
      <c r="H59" s="472"/>
      <c r="I59" s="473"/>
    </row>
    <row r="60" spans="1:9">
      <c r="A60" s="98" t="s">
        <v>232</v>
      </c>
      <c r="B60" s="99" t="s">
        <v>233</v>
      </c>
      <c r="C60" s="101"/>
      <c r="D60" s="101"/>
      <c r="E60" s="102"/>
      <c r="F60" s="474"/>
      <c r="G60" s="495"/>
      <c r="H60" s="474"/>
      <c r="I60" s="475"/>
    </row>
    <row r="61" spans="1:9">
      <c r="A61" s="98"/>
      <c r="B61" s="95" t="s">
        <v>50</v>
      </c>
      <c r="C61" s="101" t="s">
        <v>234</v>
      </c>
      <c r="D61" s="101"/>
      <c r="E61" s="102">
        <v>69201</v>
      </c>
      <c r="F61" s="462">
        <v>425841.37</v>
      </c>
      <c r="G61" s="484"/>
      <c r="H61" s="462">
        <v>1373247.34</v>
      </c>
      <c r="I61" s="463"/>
    </row>
    <row r="62" spans="1:9">
      <c r="A62" s="98"/>
      <c r="B62" s="95" t="s">
        <v>52</v>
      </c>
      <c r="C62" s="101" t="s">
        <v>235</v>
      </c>
      <c r="D62" s="101"/>
      <c r="E62" s="102">
        <v>69202</v>
      </c>
      <c r="F62" s="462">
        <v>1156283.82</v>
      </c>
      <c r="G62" s="484"/>
      <c r="H62" s="462">
        <v>0</v>
      </c>
      <c r="I62" s="463"/>
    </row>
    <row r="63" spans="1:9" ht="18.600000000000001" customHeight="1">
      <c r="A63" s="98"/>
      <c r="B63" s="110"/>
      <c r="C63" s="105" t="s">
        <v>236</v>
      </c>
      <c r="D63" s="105"/>
      <c r="E63" s="102">
        <v>69</v>
      </c>
      <c r="F63" s="470">
        <f>SUM(F61:F62)</f>
        <v>1582125.19</v>
      </c>
      <c r="G63" s="485"/>
      <c r="H63" s="464">
        <f>SUM(H61:H62)</f>
        <v>1373247.34</v>
      </c>
      <c r="I63" s="465"/>
    </row>
    <row r="64" spans="1:9" ht="10.15" customHeight="1">
      <c r="A64" s="98"/>
      <c r="B64" s="110"/>
      <c r="C64" s="101"/>
      <c r="D64" s="101"/>
      <c r="E64" s="102"/>
      <c r="F64" s="466"/>
      <c r="G64" s="486"/>
      <c r="H64" s="466"/>
      <c r="I64" s="467"/>
    </row>
    <row r="65" spans="1:9" ht="13.5" thickBot="1">
      <c r="A65" s="98" t="s">
        <v>237</v>
      </c>
      <c r="B65" s="99" t="s">
        <v>238</v>
      </c>
      <c r="C65" s="101"/>
      <c r="D65" s="101"/>
      <c r="E65" s="111"/>
      <c r="F65" s="468">
        <f>F56+F63</f>
        <v>11828671.619999999</v>
      </c>
      <c r="G65" s="487"/>
      <c r="H65" s="468">
        <f>H56+H63</f>
        <v>12788992.200000001</v>
      </c>
      <c r="I65" s="469"/>
    </row>
    <row r="66" spans="1:9" ht="15">
      <c r="A66" s="17"/>
      <c r="B66" s="19"/>
      <c r="C66" s="19"/>
      <c r="D66" s="19"/>
      <c r="E66" s="20"/>
      <c r="F66" s="18"/>
      <c r="G66" s="18"/>
      <c r="H66" s="18"/>
      <c r="I66" s="18"/>
    </row>
  </sheetData>
  <sheetProtection algorithmName="SHA-512" hashValue="doz6x3BKK4XDT2tRkMUjjSbY86BV0yXLkKOCDzkIE8WTKyPsQiykCyYFiRgnFp+F2NO52F+7taFcs2JFM8doeg==" saltValue="OoKJR5EyyecYBJId0P7AnA==" spinCount="100000" sheet="1" objects="1" scenarios="1"/>
  <mergeCells count="124"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K68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1" ht="13.15" customHeight="1">
      <c r="A1" s="286" t="str">
        <f>Coordonnées!A1</f>
        <v>Synthèse des Comptes</v>
      </c>
      <c r="B1" s="287"/>
      <c r="C1" s="291" t="str">
        <f>Coordonnées!G1</f>
        <v>Administration communale de Trois-Ponts</v>
      </c>
      <c r="D1" s="291"/>
      <c r="E1" s="291"/>
      <c r="F1" s="291"/>
      <c r="G1" s="291"/>
      <c r="H1" s="291"/>
      <c r="I1" s="291"/>
      <c r="J1" s="209" t="str">
        <f>Coordonnées!$U$1</f>
        <v>Code INS</v>
      </c>
      <c r="K1" s="247">
        <f>Coordonnées!$V$1</f>
        <v>63086</v>
      </c>
    </row>
    <row r="2" spans="1:11">
      <c r="A2" s="288"/>
      <c r="B2" s="289"/>
      <c r="C2" s="292"/>
      <c r="D2" s="292"/>
      <c r="E2" s="292"/>
      <c r="F2" s="292"/>
      <c r="G2" s="292"/>
      <c r="H2" s="292"/>
      <c r="I2" s="292"/>
      <c r="J2" s="210" t="str">
        <f>Coordonnées!$U$2</f>
        <v>Exercice:</v>
      </c>
      <c r="K2" s="248">
        <f>Coordonnées!$V$2</f>
        <v>2024</v>
      </c>
    </row>
    <row r="3" spans="1:11">
      <c r="A3" s="448" t="str">
        <f>Coordonnées!A3</f>
        <v>Modèle officiel généré par l'application eComptes © SPW Intérieur et Action Sociale</v>
      </c>
      <c r="B3" s="448"/>
      <c r="C3" s="448"/>
      <c r="D3" s="448"/>
      <c r="E3" s="448"/>
      <c r="F3" s="167"/>
      <c r="J3" s="182" t="str">
        <f>Coordonnées!$U$3</f>
        <v>Version:</v>
      </c>
      <c r="K3" s="249">
        <f>Coordonnées!$V$3</f>
        <v>2</v>
      </c>
    </row>
    <row r="4" spans="1:11" ht="13.5" thickBot="1">
      <c r="A4" s="42"/>
      <c r="B4" s="43"/>
      <c r="C4" s="44"/>
      <c r="D4" s="44"/>
      <c r="E4" s="45"/>
      <c r="F4" s="35"/>
      <c r="G4" s="35"/>
      <c r="H4" s="35"/>
      <c r="I4" s="43"/>
      <c r="J4" s="21"/>
    </row>
    <row r="5" spans="1:11">
      <c r="A5" s="74"/>
      <c r="B5" s="75"/>
      <c r="C5" s="76"/>
      <c r="D5" s="76"/>
      <c r="E5" s="553" t="s">
        <v>41</v>
      </c>
      <c r="F5" s="555">
        <f>K2</f>
        <v>2024</v>
      </c>
      <c r="G5" s="556"/>
      <c r="H5" s="561">
        <f>F5-1</f>
        <v>2023</v>
      </c>
      <c r="I5" s="562"/>
      <c r="J5" s="21"/>
    </row>
    <row r="6" spans="1:11">
      <c r="A6" s="77" t="s">
        <v>183</v>
      </c>
      <c r="B6" s="78"/>
      <c r="C6" s="78"/>
      <c r="D6" s="78"/>
      <c r="E6" s="554"/>
      <c r="F6" s="557"/>
      <c r="G6" s="558"/>
      <c r="H6" s="563"/>
      <c r="I6" s="564"/>
      <c r="J6" s="22"/>
    </row>
    <row r="7" spans="1:11" ht="11.45" customHeight="1" thickBot="1">
      <c r="A7" s="79"/>
      <c r="B7" s="75"/>
      <c r="C7" s="75"/>
      <c r="D7" s="75"/>
      <c r="E7" s="554"/>
      <c r="F7" s="559"/>
      <c r="G7" s="560"/>
      <c r="H7" s="565"/>
      <c r="I7" s="566"/>
      <c r="J7" s="22"/>
    </row>
    <row r="8" spans="1:11">
      <c r="A8" s="80" t="s">
        <v>239</v>
      </c>
      <c r="B8" s="81" t="s">
        <v>240</v>
      </c>
      <c r="C8" s="75"/>
      <c r="D8" s="75"/>
      <c r="E8" s="82" t="s">
        <v>186</v>
      </c>
      <c r="F8" s="567"/>
      <c r="G8" s="568"/>
      <c r="H8" s="536"/>
      <c r="I8" s="537"/>
      <c r="J8" s="21"/>
    </row>
    <row r="9" spans="1:11">
      <c r="A9" s="79"/>
      <c r="B9" s="83" t="s">
        <v>131</v>
      </c>
      <c r="C9" s="84" t="s">
        <v>241</v>
      </c>
      <c r="D9" s="84"/>
      <c r="E9" s="85">
        <v>70</v>
      </c>
      <c r="F9" s="529">
        <v>3040281.76</v>
      </c>
      <c r="G9" s="530"/>
      <c r="H9" s="524">
        <v>3131863.34</v>
      </c>
      <c r="I9" s="525"/>
      <c r="J9" s="21"/>
    </row>
    <row r="10" spans="1:11">
      <c r="A10" s="79"/>
      <c r="B10" s="83" t="s">
        <v>133</v>
      </c>
      <c r="C10" s="84" t="s">
        <v>242</v>
      </c>
      <c r="D10" s="84"/>
      <c r="E10" s="85">
        <v>71</v>
      </c>
      <c r="F10" s="529">
        <v>2105734.35</v>
      </c>
      <c r="G10" s="530"/>
      <c r="H10" s="524">
        <v>1954130.47</v>
      </c>
      <c r="I10" s="525"/>
      <c r="J10" s="21"/>
    </row>
    <row r="11" spans="1:11">
      <c r="A11" s="79"/>
      <c r="B11" s="83" t="s">
        <v>135</v>
      </c>
      <c r="C11" s="84" t="s">
        <v>243</v>
      </c>
      <c r="D11" s="84"/>
      <c r="E11" s="86"/>
      <c r="F11" s="529"/>
      <c r="G11" s="530"/>
      <c r="H11" s="524"/>
      <c r="I11" s="525"/>
      <c r="J11" s="21"/>
    </row>
    <row r="12" spans="1:11">
      <c r="A12" s="79"/>
      <c r="B12" s="83"/>
      <c r="C12" s="84" t="s">
        <v>244</v>
      </c>
      <c r="D12" s="84"/>
      <c r="E12" s="85" t="s">
        <v>245</v>
      </c>
      <c r="F12" s="529">
        <v>3011498.33</v>
      </c>
      <c r="G12" s="530"/>
      <c r="H12" s="524">
        <v>2738514.63</v>
      </c>
      <c r="I12" s="525"/>
      <c r="J12" s="21"/>
    </row>
    <row r="13" spans="1:11">
      <c r="A13" s="79"/>
      <c r="B13" s="83" t="s">
        <v>146</v>
      </c>
      <c r="C13" s="84" t="s">
        <v>246</v>
      </c>
      <c r="D13" s="84"/>
      <c r="E13" s="85">
        <v>74</v>
      </c>
      <c r="F13" s="529">
        <v>6422.55</v>
      </c>
      <c r="G13" s="530"/>
      <c r="H13" s="524">
        <v>6215.72</v>
      </c>
      <c r="I13" s="525"/>
      <c r="J13" s="21"/>
    </row>
    <row r="14" spans="1:11">
      <c r="A14" s="79"/>
      <c r="B14" s="83" t="s">
        <v>159</v>
      </c>
      <c r="C14" s="84" t="s">
        <v>247</v>
      </c>
      <c r="D14" s="84"/>
      <c r="E14" s="85">
        <v>75</v>
      </c>
      <c r="F14" s="569">
        <f>SUM(F16:F17)</f>
        <v>876133.84</v>
      </c>
      <c r="G14" s="570"/>
      <c r="H14" s="538">
        <f>SUM(H16:H17)</f>
        <v>828195.65</v>
      </c>
      <c r="I14" s="539"/>
      <c r="J14" s="21"/>
    </row>
    <row r="15" spans="1:11">
      <c r="A15" s="79"/>
      <c r="B15" s="83" t="s">
        <v>186</v>
      </c>
      <c r="C15" s="84" t="s">
        <v>248</v>
      </c>
      <c r="D15" s="84"/>
      <c r="E15" s="85"/>
      <c r="F15" s="571"/>
      <c r="G15" s="572"/>
      <c r="H15" s="540"/>
      <c r="I15" s="541"/>
      <c r="J15" s="21"/>
    </row>
    <row r="16" spans="1:11">
      <c r="A16" s="79"/>
      <c r="B16" s="83"/>
      <c r="C16" s="84" t="s">
        <v>249</v>
      </c>
      <c r="D16" s="84"/>
      <c r="E16" s="85" t="s">
        <v>250</v>
      </c>
      <c r="F16" s="529">
        <v>3521.32</v>
      </c>
      <c r="G16" s="530"/>
      <c r="H16" s="524">
        <v>3727.93</v>
      </c>
      <c r="I16" s="525"/>
      <c r="J16" s="21"/>
    </row>
    <row r="17" spans="1:10">
      <c r="A17" s="79"/>
      <c r="B17" s="83"/>
      <c r="C17" s="84" t="s">
        <v>251</v>
      </c>
      <c r="D17" s="84"/>
      <c r="E17" s="85" t="s">
        <v>252</v>
      </c>
      <c r="F17" s="529">
        <v>872612.52</v>
      </c>
      <c r="G17" s="530"/>
      <c r="H17" s="524">
        <v>824467.72</v>
      </c>
      <c r="I17" s="525"/>
      <c r="J17" s="21"/>
    </row>
    <row r="18" spans="1:10" ht="10.15" customHeight="1">
      <c r="A18" s="79"/>
      <c r="B18" s="75"/>
      <c r="C18" s="84"/>
      <c r="D18" s="84"/>
      <c r="E18" s="85"/>
      <c r="F18" s="529"/>
      <c r="G18" s="530"/>
      <c r="H18" s="524"/>
      <c r="I18" s="525"/>
      <c r="J18" s="21"/>
    </row>
    <row r="19" spans="1:10">
      <c r="A19" s="80" t="s">
        <v>127</v>
      </c>
      <c r="B19" s="81" t="s">
        <v>253</v>
      </c>
      <c r="C19" s="75"/>
      <c r="D19" s="75"/>
      <c r="E19" s="85" t="s">
        <v>254</v>
      </c>
      <c r="F19" s="405">
        <f>SUM(F9:F14)</f>
        <v>9040070.8300000001</v>
      </c>
      <c r="G19" s="406"/>
      <c r="H19" s="493">
        <f>SUM(H9:H14)</f>
        <v>8658919.8099999987</v>
      </c>
      <c r="I19" s="422"/>
      <c r="J19" s="22"/>
    </row>
    <row r="20" spans="1:10" ht="10.15" customHeight="1">
      <c r="A20" s="79"/>
      <c r="B20" s="75"/>
      <c r="C20" s="84"/>
      <c r="D20" s="84"/>
      <c r="E20" s="85"/>
      <c r="F20" s="573"/>
      <c r="G20" s="574"/>
      <c r="H20" s="542"/>
      <c r="I20" s="543"/>
      <c r="J20" s="22"/>
    </row>
    <row r="21" spans="1:10">
      <c r="A21" s="80" t="s">
        <v>129</v>
      </c>
      <c r="B21" s="87" t="s">
        <v>255</v>
      </c>
      <c r="C21" s="81"/>
      <c r="D21" s="81"/>
      <c r="E21" s="85" t="s">
        <v>186</v>
      </c>
      <c r="F21" s="518">
        <f>IF(Charges!F19&gt;Produits!F19,Charges!F19-Produits!F19,0)</f>
        <v>0</v>
      </c>
      <c r="G21" s="544"/>
      <c r="H21" s="518">
        <f>IF(Charges!H19&gt;Produits!H19,Charges!H19-Produits!H19,0)</f>
        <v>0</v>
      </c>
      <c r="I21" s="519"/>
      <c r="J21" s="21"/>
    </row>
    <row r="22" spans="1:10" ht="10.15" customHeight="1">
      <c r="A22" s="80"/>
      <c r="B22" s="87"/>
      <c r="C22" s="81"/>
      <c r="D22" s="81"/>
      <c r="E22" s="85"/>
      <c r="F22" s="482"/>
      <c r="G22" s="533"/>
      <c r="H22" s="499"/>
      <c r="I22" s="483"/>
      <c r="J22" s="21"/>
    </row>
    <row r="23" spans="1:10">
      <c r="A23" s="80" t="s">
        <v>137</v>
      </c>
      <c r="B23" s="549" t="s">
        <v>289</v>
      </c>
      <c r="C23" s="549"/>
      <c r="D23" s="550"/>
      <c r="E23" s="86" t="s">
        <v>201</v>
      </c>
      <c r="F23" s="531"/>
      <c r="G23" s="532"/>
      <c r="H23" s="526"/>
      <c r="I23" s="527"/>
      <c r="J23" s="22"/>
    </row>
    <row r="24" spans="1:10">
      <c r="A24" s="79"/>
      <c r="B24" s="549"/>
      <c r="C24" s="549"/>
      <c r="D24" s="550"/>
      <c r="E24" s="85"/>
      <c r="F24" s="547"/>
      <c r="G24" s="548"/>
      <c r="H24" s="522"/>
      <c r="I24" s="523"/>
      <c r="J24" s="22"/>
    </row>
    <row r="25" spans="1:10">
      <c r="A25" s="79"/>
      <c r="B25" s="83" t="s">
        <v>131</v>
      </c>
      <c r="C25" s="84" t="s">
        <v>256</v>
      </c>
      <c r="D25" s="84"/>
      <c r="E25" s="85">
        <v>761</v>
      </c>
      <c r="F25" s="529">
        <v>326057.53999999998</v>
      </c>
      <c r="G25" s="530"/>
      <c r="H25" s="524">
        <v>1419353.7</v>
      </c>
      <c r="I25" s="525"/>
      <c r="J25" s="21"/>
    </row>
    <row r="26" spans="1:10">
      <c r="A26" s="79"/>
      <c r="B26" s="83" t="s">
        <v>133</v>
      </c>
      <c r="C26" s="84" t="s">
        <v>257</v>
      </c>
      <c r="D26" s="84"/>
      <c r="E26" s="85">
        <v>764</v>
      </c>
      <c r="F26" s="529">
        <v>0</v>
      </c>
      <c r="G26" s="530"/>
      <c r="H26" s="524">
        <v>0</v>
      </c>
      <c r="I26" s="525"/>
      <c r="J26" s="21"/>
    </row>
    <row r="27" spans="1:10">
      <c r="A27" s="79"/>
      <c r="B27" s="83" t="s">
        <v>135</v>
      </c>
      <c r="C27" s="84" t="s">
        <v>258</v>
      </c>
      <c r="D27" s="84"/>
      <c r="E27" s="85">
        <v>765</v>
      </c>
      <c r="F27" s="529">
        <v>618317.06000000006</v>
      </c>
      <c r="G27" s="530"/>
      <c r="H27" s="524">
        <v>654900.88</v>
      </c>
      <c r="I27" s="525"/>
      <c r="J27" s="21"/>
    </row>
    <row r="28" spans="1:10" ht="23.45" customHeight="1">
      <c r="A28" s="79"/>
      <c r="B28" s="161" t="s">
        <v>146</v>
      </c>
      <c r="C28" s="551" t="s">
        <v>291</v>
      </c>
      <c r="D28" s="552"/>
      <c r="E28" s="85">
        <v>767</v>
      </c>
      <c r="F28" s="529">
        <v>340005.95</v>
      </c>
      <c r="G28" s="530"/>
      <c r="H28" s="524">
        <v>418610.17</v>
      </c>
      <c r="I28" s="525"/>
      <c r="J28" s="22"/>
    </row>
    <row r="29" spans="1:10">
      <c r="A29" s="79"/>
      <c r="B29" s="83" t="s">
        <v>159</v>
      </c>
      <c r="C29" s="84" t="s">
        <v>259</v>
      </c>
      <c r="D29" s="84"/>
      <c r="E29" s="85">
        <v>769</v>
      </c>
      <c r="F29" s="529">
        <v>0</v>
      </c>
      <c r="G29" s="530"/>
      <c r="H29" s="524">
        <v>0</v>
      </c>
      <c r="I29" s="525"/>
      <c r="J29" s="21"/>
    </row>
    <row r="30" spans="1:10" ht="10.15" customHeight="1">
      <c r="A30" s="79"/>
      <c r="B30" s="75"/>
      <c r="C30" s="84"/>
      <c r="D30" s="84"/>
      <c r="E30" s="85"/>
      <c r="F30" s="529"/>
      <c r="G30" s="530"/>
      <c r="H30" s="524"/>
      <c r="I30" s="525"/>
      <c r="J30" s="22"/>
    </row>
    <row r="31" spans="1:10">
      <c r="A31" s="80" t="s">
        <v>141</v>
      </c>
      <c r="B31" s="81" t="s">
        <v>260</v>
      </c>
      <c r="C31" s="75"/>
      <c r="D31" s="75"/>
      <c r="E31" s="85">
        <v>76</v>
      </c>
      <c r="F31" s="405">
        <f>SUM(F25:F29)</f>
        <v>1284380.55</v>
      </c>
      <c r="G31" s="406"/>
      <c r="H31" s="493">
        <f>SUM(H25:H29)</f>
        <v>2492864.75</v>
      </c>
      <c r="I31" s="422"/>
      <c r="J31" s="21"/>
    </row>
    <row r="32" spans="1:10" ht="10.15" customHeight="1">
      <c r="A32" s="80"/>
      <c r="B32" s="81"/>
      <c r="C32" s="75"/>
      <c r="D32" s="75"/>
      <c r="E32" s="85"/>
      <c r="F32" s="482"/>
      <c r="G32" s="533"/>
      <c r="H32" s="499"/>
      <c r="I32" s="483"/>
      <c r="J32" s="21"/>
    </row>
    <row r="33" spans="1:10">
      <c r="A33" s="80" t="s">
        <v>148</v>
      </c>
      <c r="B33" s="81" t="s">
        <v>261</v>
      </c>
      <c r="C33" s="84"/>
      <c r="D33" s="84"/>
      <c r="E33" s="85" t="s">
        <v>262</v>
      </c>
      <c r="F33" s="405">
        <f>F19+F31</f>
        <v>10324451.380000001</v>
      </c>
      <c r="G33" s="406"/>
      <c r="H33" s="493">
        <f>H19+H31</f>
        <v>11151784.559999999</v>
      </c>
      <c r="I33" s="422"/>
      <c r="J33" s="21"/>
    </row>
    <row r="34" spans="1:10" ht="10.15" customHeight="1">
      <c r="A34" s="80"/>
      <c r="B34" s="81"/>
      <c r="C34" s="84"/>
      <c r="D34" s="84"/>
      <c r="E34" s="85"/>
      <c r="F34" s="482"/>
      <c r="G34" s="533"/>
      <c r="H34" s="499"/>
      <c r="I34" s="483"/>
      <c r="J34" s="21"/>
    </row>
    <row r="35" spans="1:10">
      <c r="A35" s="80" t="s">
        <v>152</v>
      </c>
      <c r="B35" s="81" t="s">
        <v>263</v>
      </c>
      <c r="C35" s="84"/>
      <c r="D35" s="84"/>
      <c r="E35" s="85" t="s">
        <v>186</v>
      </c>
      <c r="F35" s="518">
        <f>IF(Charges!F36&gt;Produits!F33,Charges!F36-Produits!F33,0)</f>
        <v>0</v>
      </c>
      <c r="G35" s="544"/>
      <c r="H35" s="518">
        <f>IF(Charges!H36&gt;Produits!H33,Charges!H36-Produits!H33,0)</f>
        <v>0</v>
      </c>
      <c r="I35" s="519"/>
      <c r="J35" s="21"/>
    </row>
    <row r="36" spans="1:10" ht="10.15" customHeight="1">
      <c r="A36" s="80"/>
      <c r="B36" s="81"/>
      <c r="C36" s="84"/>
      <c r="D36" s="84"/>
      <c r="E36" s="85"/>
      <c r="F36" s="545"/>
      <c r="G36" s="546"/>
      <c r="H36" s="520"/>
      <c r="I36" s="521"/>
      <c r="J36" s="21"/>
    </row>
    <row r="37" spans="1:10">
      <c r="A37" s="80" t="s">
        <v>165</v>
      </c>
      <c r="B37" s="81" t="s">
        <v>264</v>
      </c>
      <c r="C37" s="84"/>
      <c r="D37" s="84"/>
      <c r="E37" s="85"/>
      <c r="F37" s="531"/>
      <c r="G37" s="532"/>
      <c r="H37" s="526"/>
      <c r="I37" s="527"/>
      <c r="J37" s="21"/>
    </row>
    <row r="38" spans="1:10">
      <c r="A38" s="80"/>
      <c r="B38" s="83" t="s">
        <v>131</v>
      </c>
      <c r="C38" s="84" t="s">
        <v>265</v>
      </c>
      <c r="D38" s="84"/>
      <c r="E38" s="85">
        <v>771</v>
      </c>
      <c r="F38" s="529">
        <v>128327.43</v>
      </c>
      <c r="G38" s="530"/>
      <c r="H38" s="524">
        <v>116185.87</v>
      </c>
      <c r="I38" s="525"/>
      <c r="J38" s="21"/>
    </row>
    <row r="39" spans="1:10">
      <c r="A39" s="80"/>
      <c r="B39" s="83" t="s">
        <v>133</v>
      </c>
      <c r="C39" s="84" t="s">
        <v>266</v>
      </c>
      <c r="D39" s="84"/>
      <c r="E39" s="85">
        <v>772</v>
      </c>
      <c r="F39" s="529">
        <v>182614.34</v>
      </c>
      <c r="G39" s="530"/>
      <c r="H39" s="524">
        <v>1648.09</v>
      </c>
      <c r="I39" s="525"/>
      <c r="J39" s="21"/>
    </row>
    <row r="40" spans="1:10">
      <c r="A40" s="80"/>
      <c r="B40" s="83" t="s">
        <v>135</v>
      </c>
      <c r="C40" s="84" t="s">
        <v>267</v>
      </c>
      <c r="D40" s="84"/>
      <c r="E40" s="85">
        <v>773</v>
      </c>
      <c r="F40" s="529">
        <v>0</v>
      </c>
      <c r="G40" s="530"/>
      <c r="H40" s="524">
        <v>2500</v>
      </c>
      <c r="I40" s="525"/>
      <c r="J40" s="21"/>
    </row>
    <row r="41" spans="1:10" ht="9.6" customHeight="1">
      <c r="A41" s="80"/>
      <c r="B41" s="84"/>
      <c r="C41" s="84"/>
      <c r="D41" s="84"/>
      <c r="E41" s="85"/>
      <c r="F41" s="529"/>
      <c r="G41" s="530"/>
      <c r="H41" s="524"/>
      <c r="I41" s="525"/>
      <c r="J41" s="21"/>
    </row>
    <row r="42" spans="1:10">
      <c r="A42" s="80"/>
      <c r="B42" s="84"/>
      <c r="C42" s="81" t="s">
        <v>268</v>
      </c>
      <c r="D42" s="81"/>
      <c r="E42" s="85">
        <v>77</v>
      </c>
      <c r="F42" s="405">
        <f>SUM(F38:F40)</f>
        <v>310941.77</v>
      </c>
      <c r="G42" s="406"/>
      <c r="H42" s="493">
        <f>SUM(H38:H40)</f>
        <v>120333.95999999999</v>
      </c>
      <c r="I42" s="422"/>
      <c r="J42" s="21"/>
    </row>
    <row r="43" spans="1:10" ht="10.15" customHeight="1">
      <c r="A43" s="80"/>
      <c r="B43" s="84"/>
      <c r="C43" s="81"/>
      <c r="D43" s="81"/>
      <c r="E43" s="85"/>
      <c r="F43" s="416"/>
      <c r="G43" s="417"/>
      <c r="H43" s="497"/>
      <c r="I43" s="428"/>
      <c r="J43" s="21"/>
    </row>
    <row r="44" spans="1:10">
      <c r="A44" s="80" t="s">
        <v>176</v>
      </c>
      <c r="B44" s="81" t="s">
        <v>269</v>
      </c>
      <c r="C44" s="84"/>
      <c r="D44" s="84"/>
      <c r="E44" s="85"/>
      <c r="F44" s="531"/>
      <c r="G44" s="532"/>
      <c r="H44" s="526"/>
      <c r="I44" s="527"/>
      <c r="J44" s="21"/>
    </row>
    <row r="45" spans="1:10">
      <c r="A45" s="80"/>
      <c r="B45" s="83" t="s">
        <v>131</v>
      </c>
      <c r="C45" s="84" t="s">
        <v>265</v>
      </c>
      <c r="D45" s="84"/>
      <c r="E45" s="85">
        <v>785</v>
      </c>
      <c r="F45" s="529">
        <v>0</v>
      </c>
      <c r="G45" s="530"/>
      <c r="H45" s="524">
        <v>0</v>
      </c>
      <c r="I45" s="525"/>
      <c r="J45" s="21"/>
    </row>
    <row r="46" spans="1:10">
      <c r="A46" s="80"/>
      <c r="B46" s="83" t="s">
        <v>133</v>
      </c>
      <c r="C46" s="84" t="s">
        <v>266</v>
      </c>
      <c r="D46" s="84"/>
      <c r="E46" s="85">
        <v>786</v>
      </c>
      <c r="F46" s="529">
        <v>1193278.47</v>
      </c>
      <c r="G46" s="530"/>
      <c r="H46" s="524">
        <v>466845.88</v>
      </c>
      <c r="I46" s="525"/>
      <c r="J46" s="21"/>
    </row>
    <row r="47" spans="1:10" ht="9.6" customHeight="1">
      <c r="A47" s="80"/>
      <c r="B47" s="84"/>
      <c r="C47" s="84"/>
      <c r="D47" s="84"/>
      <c r="E47" s="85"/>
      <c r="F47" s="531"/>
      <c r="G47" s="532"/>
      <c r="H47" s="526"/>
      <c r="I47" s="527"/>
      <c r="J47" s="21"/>
    </row>
    <row r="48" spans="1:10">
      <c r="A48" s="80"/>
      <c r="B48" s="84"/>
      <c r="C48" s="81" t="s">
        <v>270</v>
      </c>
      <c r="D48" s="81"/>
      <c r="E48" s="85">
        <v>78</v>
      </c>
      <c r="F48" s="518">
        <f>SUM(F45:F46)</f>
        <v>1193278.47</v>
      </c>
      <c r="G48" s="544"/>
      <c r="H48" s="528">
        <f>SUM(H45:H46)</f>
        <v>466845.88</v>
      </c>
      <c r="I48" s="519"/>
      <c r="J48" s="21"/>
    </row>
    <row r="49" spans="1:10" ht="10.15" customHeight="1">
      <c r="A49" s="80"/>
      <c r="B49" s="84"/>
      <c r="C49" s="81"/>
      <c r="D49" s="81"/>
      <c r="E49" s="85"/>
      <c r="F49" s="545"/>
      <c r="G49" s="546"/>
      <c r="H49" s="520"/>
      <c r="I49" s="521"/>
      <c r="J49" s="21"/>
    </row>
    <row r="50" spans="1:10">
      <c r="A50" s="80" t="s">
        <v>178</v>
      </c>
      <c r="B50" s="81" t="s">
        <v>271</v>
      </c>
      <c r="C50" s="84"/>
      <c r="D50" s="84"/>
      <c r="E50" s="85"/>
      <c r="F50" s="531"/>
      <c r="G50" s="532"/>
      <c r="H50" s="526"/>
      <c r="I50" s="527"/>
      <c r="J50" s="21"/>
    </row>
    <row r="51" spans="1:10">
      <c r="A51" s="80"/>
      <c r="B51" s="81" t="s">
        <v>272</v>
      </c>
      <c r="C51" s="84"/>
      <c r="D51" s="84"/>
      <c r="E51" s="85" t="s">
        <v>273</v>
      </c>
      <c r="F51" s="405">
        <f>F42+F48</f>
        <v>1504220.24</v>
      </c>
      <c r="G51" s="406"/>
      <c r="H51" s="493">
        <f>H42+H48</f>
        <v>587179.84</v>
      </c>
      <c r="I51" s="422"/>
      <c r="J51" s="21"/>
    </row>
    <row r="52" spans="1:10" ht="10.15" customHeight="1">
      <c r="A52" s="80"/>
      <c r="B52" s="81"/>
      <c r="C52" s="84"/>
      <c r="D52" s="84"/>
      <c r="E52" s="85"/>
      <c r="F52" s="482"/>
      <c r="G52" s="533"/>
      <c r="H52" s="499"/>
      <c r="I52" s="483"/>
      <c r="J52" s="21"/>
    </row>
    <row r="53" spans="1:10">
      <c r="A53" s="80" t="s">
        <v>274</v>
      </c>
      <c r="B53" s="81" t="s">
        <v>275</v>
      </c>
      <c r="C53" s="84"/>
      <c r="D53" s="84"/>
      <c r="E53" s="85"/>
      <c r="F53" s="518">
        <f>IF(Charges!F52&gt;Produits!F51,Charges!F52-Produits!F51,0)</f>
        <v>0</v>
      </c>
      <c r="G53" s="544"/>
      <c r="H53" s="518">
        <f>IF(Charges!H52&gt;Produits!H51,Charges!H52-Produits!H51,0)</f>
        <v>1050027.7999999998</v>
      </c>
      <c r="I53" s="519"/>
      <c r="J53" s="21"/>
    </row>
    <row r="54" spans="1:10" ht="10.15" customHeight="1">
      <c r="A54" s="80"/>
      <c r="B54" s="84"/>
      <c r="C54" s="84"/>
      <c r="D54" s="84"/>
      <c r="E54" s="85"/>
      <c r="F54" s="482"/>
      <c r="G54" s="533"/>
      <c r="H54" s="499"/>
      <c r="I54" s="483"/>
      <c r="J54" s="21"/>
    </row>
    <row r="55" spans="1:10">
      <c r="A55" s="80" t="s">
        <v>276</v>
      </c>
      <c r="B55" s="81" t="s">
        <v>277</v>
      </c>
      <c r="C55" s="84"/>
      <c r="D55" s="84"/>
      <c r="E55" s="85"/>
      <c r="F55" s="405">
        <f>F33+F51</f>
        <v>11828671.620000001</v>
      </c>
      <c r="G55" s="406"/>
      <c r="H55" s="493">
        <f>H33+H51</f>
        <v>11738964.399999999</v>
      </c>
      <c r="I55" s="422"/>
      <c r="J55" s="21"/>
    </row>
    <row r="56" spans="1:10" ht="10.15" customHeight="1">
      <c r="A56" s="80"/>
      <c r="B56" s="84"/>
      <c r="C56" s="84"/>
      <c r="D56" s="84"/>
      <c r="E56" s="85"/>
      <c r="F56" s="482"/>
      <c r="G56" s="533"/>
      <c r="H56" s="499"/>
      <c r="I56" s="483"/>
      <c r="J56" s="21"/>
    </row>
    <row r="57" spans="1:10">
      <c r="A57" s="80" t="s">
        <v>278</v>
      </c>
      <c r="B57" s="81" t="s">
        <v>279</v>
      </c>
      <c r="C57" s="84"/>
      <c r="D57" s="84"/>
      <c r="E57" s="85"/>
      <c r="F57" s="518">
        <f>IF(Charges!F56&gt;Produits!F55,Charges!F56-Produits!F55,0)</f>
        <v>0</v>
      </c>
      <c r="G57" s="544"/>
      <c r="H57" s="518">
        <f>IF(Charges!H56&gt;Produits!H55,Charges!H56-Produits!H55,0)</f>
        <v>0</v>
      </c>
      <c r="I57" s="519"/>
      <c r="J57" s="21"/>
    </row>
    <row r="58" spans="1:10" ht="10.15" customHeight="1">
      <c r="A58" s="80"/>
      <c r="B58" s="81"/>
      <c r="C58" s="84"/>
      <c r="D58" s="84"/>
      <c r="E58" s="85"/>
      <c r="F58" s="545"/>
      <c r="G58" s="546"/>
      <c r="H58" s="520"/>
      <c r="I58" s="521"/>
      <c r="J58" s="21"/>
    </row>
    <row r="59" spans="1:10">
      <c r="A59" s="80" t="s">
        <v>280</v>
      </c>
      <c r="B59" s="81" t="s">
        <v>281</v>
      </c>
      <c r="C59" s="84"/>
      <c r="D59" s="84"/>
      <c r="E59" s="85"/>
      <c r="F59" s="547"/>
      <c r="G59" s="548"/>
      <c r="H59" s="522"/>
      <c r="I59" s="523"/>
      <c r="J59" s="21"/>
    </row>
    <row r="60" spans="1:10">
      <c r="A60" s="80"/>
      <c r="B60" s="83" t="s">
        <v>131</v>
      </c>
      <c r="C60" s="84" t="s">
        <v>282</v>
      </c>
      <c r="D60" s="84"/>
      <c r="E60" s="85">
        <v>79201</v>
      </c>
      <c r="F60" s="529">
        <v>0</v>
      </c>
      <c r="G60" s="530"/>
      <c r="H60" s="524">
        <v>0</v>
      </c>
      <c r="I60" s="525"/>
      <c r="J60" s="21"/>
    </row>
    <row r="61" spans="1:10">
      <c r="A61" s="80"/>
      <c r="B61" s="83" t="s">
        <v>133</v>
      </c>
      <c r="C61" s="84" t="s">
        <v>283</v>
      </c>
      <c r="D61" s="84"/>
      <c r="E61" s="85">
        <v>79202</v>
      </c>
      <c r="F61" s="529">
        <v>0</v>
      </c>
      <c r="G61" s="530"/>
      <c r="H61" s="524">
        <v>1050027.8</v>
      </c>
      <c r="I61" s="525"/>
      <c r="J61" s="21"/>
    </row>
    <row r="62" spans="1:10" ht="10.15" customHeight="1">
      <c r="A62" s="80"/>
      <c r="B62" s="83"/>
      <c r="C62" s="84"/>
      <c r="D62" s="84"/>
      <c r="E62" s="85"/>
      <c r="F62" s="531"/>
      <c r="G62" s="532"/>
      <c r="H62" s="526"/>
      <c r="I62" s="527"/>
      <c r="J62" s="21"/>
    </row>
    <row r="63" spans="1:10">
      <c r="A63" s="80"/>
      <c r="B63" s="83"/>
      <c r="C63" s="81" t="s">
        <v>236</v>
      </c>
      <c r="D63" s="81"/>
      <c r="E63" s="85">
        <v>79</v>
      </c>
      <c r="F63" s="405">
        <f>SUM(F60:F61)</f>
        <v>0</v>
      </c>
      <c r="G63" s="406"/>
      <c r="H63" s="493">
        <f>SUM(H60:H61)</f>
        <v>1050027.8</v>
      </c>
      <c r="I63" s="422"/>
      <c r="J63" s="21"/>
    </row>
    <row r="64" spans="1:10" ht="10.15" customHeight="1">
      <c r="A64" s="80"/>
      <c r="B64" s="84"/>
      <c r="C64" s="84"/>
      <c r="D64" s="84"/>
      <c r="E64" s="85"/>
      <c r="F64" s="482"/>
      <c r="G64" s="533"/>
      <c r="H64" s="499"/>
      <c r="I64" s="483"/>
      <c r="J64" s="21"/>
    </row>
    <row r="65" spans="1:10" ht="13.5" thickBot="1">
      <c r="A65" s="80" t="s">
        <v>284</v>
      </c>
      <c r="B65" s="81" t="s">
        <v>285</v>
      </c>
      <c r="C65" s="84"/>
      <c r="D65" s="84"/>
      <c r="E65" s="88"/>
      <c r="F65" s="534">
        <f>F55+F63</f>
        <v>11828671.620000001</v>
      </c>
      <c r="G65" s="535"/>
      <c r="H65" s="516">
        <f>H55+H63</f>
        <v>12788992.199999999</v>
      </c>
      <c r="I65" s="517"/>
      <c r="J65" s="21"/>
    </row>
    <row r="66" spans="1:10">
      <c r="A66" s="89"/>
      <c r="B66" s="90"/>
      <c r="C66" s="90"/>
      <c r="D66" s="90"/>
      <c r="E66" s="91"/>
      <c r="F66" s="92"/>
      <c r="G66" s="92"/>
      <c r="H66" s="92"/>
      <c r="I66" s="92"/>
      <c r="J66" s="21"/>
    </row>
    <row r="67" spans="1:10" ht="15">
      <c r="A67" s="23"/>
      <c r="B67" s="22"/>
      <c r="C67" s="22"/>
      <c r="D67" s="22"/>
      <c r="E67" s="24"/>
      <c r="F67" s="21"/>
      <c r="G67" s="21"/>
      <c r="H67" s="21"/>
      <c r="I67" s="21"/>
      <c r="J67" s="21"/>
    </row>
    <row r="68" spans="1:10" ht="15">
      <c r="A68" s="23"/>
      <c r="B68" s="22"/>
      <c r="C68" s="22"/>
      <c r="D68" s="22"/>
      <c r="E68" s="24"/>
      <c r="F68" s="21"/>
      <c r="G68" s="21"/>
      <c r="H68" s="21"/>
      <c r="I68" s="21"/>
      <c r="J68" s="21"/>
    </row>
  </sheetData>
  <sheetProtection algorithmName="SHA-512" hashValue="byxH77uRwLsSNVZMChGoq4WCbk75p703IsbZm0AqZzy6DjdjGSgnwx27ziFbNO5LvQ6H4nxV64WfWJqYgKHdzg==" saltValue="GHbmfY0KkHnWB8dWIDLnnw==" spinCount="100000" sheet="1" objects="1" scenarios="1"/>
  <mergeCells count="124"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286" t="s">
        <v>294</v>
      </c>
      <c r="B1" s="287"/>
      <c r="C1" s="287"/>
      <c r="D1" s="287"/>
      <c r="E1" s="287"/>
      <c r="F1" s="287"/>
      <c r="G1" s="291" t="str">
        <f>Coordonnées!G1</f>
        <v>Administration communale de Trois-Ponts</v>
      </c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38"/>
      <c r="W1" s="236"/>
      <c r="X1" s="209" t="str">
        <f>Coordonnées!$U$1</f>
        <v>Code INS</v>
      </c>
      <c r="Y1" s="247">
        <f>Coordonnées!$V$1</f>
        <v>63086</v>
      </c>
    </row>
    <row r="2" spans="1:25">
      <c r="A2" s="288"/>
      <c r="B2" s="289"/>
      <c r="C2" s="289"/>
      <c r="D2" s="289"/>
      <c r="E2" s="289"/>
      <c r="F2" s="289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39"/>
      <c r="W2" s="237"/>
      <c r="X2" s="210" t="str">
        <f>Coordonnées!$U$2</f>
        <v>Exercice:</v>
      </c>
      <c r="Y2" s="248">
        <f>Coordonnées!$V$2</f>
        <v>2024</v>
      </c>
    </row>
    <row r="3" spans="1:25">
      <c r="A3" s="172" t="s">
        <v>337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X3" s="182" t="str">
        <f>Coordonnées!$U$3</f>
        <v>Version:</v>
      </c>
      <c r="Y3" s="249">
        <f>Coordonnées!$V$3</f>
        <v>2</v>
      </c>
    </row>
    <row r="4" spans="1:25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5" ht="16.149999999999999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  <c r="T5" s="46"/>
      <c r="U5" s="46"/>
      <c r="V5" s="46"/>
    </row>
    <row r="6" spans="1:25" ht="16.149999999999999" customHeight="1">
      <c r="A6" s="27" t="s">
        <v>292</v>
      </c>
      <c r="B6" s="26"/>
      <c r="C6" s="26"/>
      <c r="D6" s="26"/>
      <c r="E6" s="26"/>
      <c r="F6" s="61"/>
      <c r="G6" s="46"/>
      <c r="H6" s="46"/>
      <c r="I6" s="46"/>
      <c r="J6" s="46"/>
      <c r="K6" s="46"/>
      <c r="L6" s="46"/>
      <c r="M6" s="61"/>
      <c r="N6" s="61"/>
      <c r="O6" s="61"/>
      <c r="P6" s="61"/>
      <c r="Q6" s="46"/>
      <c r="R6" s="46"/>
      <c r="S6" s="46"/>
      <c r="T6" s="46"/>
      <c r="U6" s="46"/>
      <c r="V6" s="46"/>
    </row>
    <row r="7" spans="1:25" ht="16.899999999999999" customHeight="1">
      <c r="A7" s="65"/>
      <c r="B7" s="149"/>
      <c r="C7" s="149"/>
      <c r="D7" s="149"/>
      <c r="E7" s="149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5"/>
      <c r="S7" s="65"/>
      <c r="T7" s="65"/>
      <c r="U7" s="65"/>
      <c r="V7" s="65"/>
    </row>
    <row r="8" spans="1:25" ht="16.899999999999999" customHeight="1">
      <c r="A8" s="63"/>
      <c r="B8" s="232"/>
      <c r="C8" s="233"/>
      <c r="D8" s="233"/>
      <c r="E8" s="233"/>
      <c r="F8" s="233"/>
      <c r="G8" s="233"/>
      <c r="H8" s="233"/>
      <c r="I8" s="233"/>
      <c r="J8" s="233"/>
      <c r="K8" s="233"/>
      <c r="L8" s="233"/>
      <c r="M8" s="233"/>
      <c r="N8" s="233"/>
      <c r="O8" s="233"/>
      <c r="P8" s="233"/>
      <c r="Q8" s="233"/>
      <c r="R8" s="233"/>
      <c r="S8" s="233"/>
      <c r="T8" s="233"/>
      <c r="U8" s="233"/>
      <c r="V8" s="233"/>
      <c r="W8" s="233"/>
      <c r="X8" s="234"/>
    </row>
    <row r="9" spans="1:25" ht="16.899999999999999" customHeight="1">
      <c r="A9" s="63"/>
      <c r="B9" s="217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8"/>
      <c r="V9" s="218"/>
      <c r="W9" s="218"/>
      <c r="X9" s="219"/>
    </row>
    <row r="10" spans="1:25" ht="16.899999999999999" customHeight="1">
      <c r="A10" s="63"/>
      <c r="B10" s="217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8"/>
      <c r="V10" s="218"/>
      <c r="W10" s="218"/>
      <c r="X10" s="219"/>
    </row>
    <row r="11" spans="1:25" ht="16.899999999999999" customHeight="1">
      <c r="A11" s="63"/>
      <c r="B11" s="217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9"/>
    </row>
    <row r="12" spans="1:25" ht="16.899999999999999" customHeight="1">
      <c r="A12" s="63"/>
      <c r="B12" s="217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8"/>
      <c r="V12" s="218"/>
      <c r="W12" s="218"/>
      <c r="X12" s="219"/>
    </row>
    <row r="13" spans="1:25" ht="16.899999999999999" customHeight="1">
      <c r="A13" s="63"/>
      <c r="B13" s="217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8"/>
      <c r="V13" s="218"/>
      <c r="W13" s="218"/>
      <c r="X13" s="219"/>
    </row>
    <row r="14" spans="1:25" ht="16.899999999999999" customHeight="1">
      <c r="A14" s="63"/>
      <c r="B14" s="217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8"/>
      <c r="V14" s="218"/>
      <c r="W14" s="218"/>
      <c r="X14" s="219"/>
    </row>
    <row r="15" spans="1:25" ht="16.899999999999999" customHeight="1">
      <c r="A15" s="70"/>
      <c r="B15" s="226"/>
      <c r="C15" s="227"/>
      <c r="D15" s="227"/>
      <c r="E15" s="227"/>
      <c r="F15" s="227"/>
      <c r="G15" s="227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27"/>
      <c r="S15" s="227"/>
      <c r="T15" s="227"/>
      <c r="U15" s="227"/>
      <c r="V15" s="227"/>
      <c r="W15" s="227"/>
      <c r="X15" s="228"/>
    </row>
    <row r="16" spans="1:25" ht="16.899999999999999" customHeight="1">
      <c r="A16" s="63"/>
      <c r="B16" s="217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8"/>
      <c r="V16" s="218"/>
      <c r="W16" s="218"/>
      <c r="X16" s="219"/>
    </row>
    <row r="17" spans="1:24" ht="16.899999999999999" customHeight="1">
      <c r="A17" s="63"/>
      <c r="B17" s="217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8"/>
      <c r="V17" s="218"/>
      <c r="W17" s="218"/>
      <c r="X17" s="219"/>
    </row>
    <row r="18" spans="1:24" ht="16.899999999999999" customHeight="1">
      <c r="A18" s="63"/>
      <c r="B18" s="217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9"/>
    </row>
    <row r="19" spans="1:24" s="67" customFormat="1" ht="16.899999999999999" customHeight="1">
      <c r="A19" s="70"/>
      <c r="B19" s="226"/>
      <c r="C19" s="227"/>
      <c r="D19" s="227"/>
      <c r="E19" s="227"/>
      <c r="F19" s="227"/>
      <c r="G19" s="227"/>
      <c r="H19" s="227"/>
      <c r="I19" s="227"/>
      <c r="J19" s="227"/>
      <c r="K19" s="227"/>
      <c r="L19" s="227"/>
      <c r="M19" s="227"/>
      <c r="N19" s="227"/>
      <c r="O19" s="227"/>
      <c r="P19" s="227"/>
      <c r="Q19" s="227"/>
      <c r="R19" s="227"/>
      <c r="S19" s="227"/>
      <c r="T19" s="227"/>
      <c r="U19" s="227"/>
      <c r="V19" s="227"/>
      <c r="W19" s="227"/>
      <c r="X19" s="228"/>
    </row>
    <row r="20" spans="1:24" s="67" customFormat="1" ht="16.899999999999999" customHeight="1">
      <c r="A20" s="70"/>
      <c r="B20" s="226"/>
      <c r="C20" s="227"/>
      <c r="D20" s="227"/>
      <c r="E20" s="227"/>
      <c r="F20" s="227"/>
      <c r="G20" s="227"/>
      <c r="H20" s="227"/>
      <c r="I20" s="227"/>
      <c r="J20" s="227"/>
      <c r="K20" s="227"/>
      <c r="L20" s="227"/>
      <c r="M20" s="227"/>
      <c r="N20" s="227"/>
      <c r="O20" s="227"/>
      <c r="P20" s="227"/>
      <c r="Q20" s="227"/>
      <c r="R20" s="227"/>
      <c r="S20" s="227"/>
      <c r="T20" s="227"/>
      <c r="U20" s="227"/>
      <c r="V20" s="227"/>
      <c r="W20" s="227"/>
      <c r="X20" s="228"/>
    </row>
    <row r="21" spans="1:24" ht="16.899999999999999" customHeight="1">
      <c r="A21" s="63"/>
      <c r="B21" s="217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8"/>
      <c r="V21" s="218"/>
      <c r="W21" s="218"/>
      <c r="X21" s="219"/>
    </row>
    <row r="22" spans="1:24" ht="16.899999999999999" customHeight="1">
      <c r="A22" s="63"/>
      <c r="B22" s="217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8"/>
      <c r="V22" s="218"/>
      <c r="W22" s="218"/>
      <c r="X22" s="219"/>
    </row>
    <row r="23" spans="1:24" ht="16.899999999999999" customHeight="1">
      <c r="A23" s="63"/>
      <c r="B23" s="217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8"/>
      <c r="V23" s="218"/>
      <c r="W23" s="218"/>
      <c r="X23" s="219"/>
    </row>
    <row r="24" spans="1:24" ht="16.899999999999999" customHeight="1">
      <c r="A24" s="63"/>
      <c r="B24" s="217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8"/>
      <c r="V24" s="218"/>
      <c r="W24" s="218"/>
      <c r="X24" s="219"/>
    </row>
    <row r="25" spans="1:24" ht="16.899999999999999" customHeight="1">
      <c r="A25" s="63"/>
      <c r="B25" s="217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8"/>
      <c r="V25" s="218"/>
      <c r="W25" s="218"/>
      <c r="X25" s="219"/>
    </row>
    <row r="26" spans="1:24" ht="16.899999999999999" customHeight="1">
      <c r="A26" s="63"/>
      <c r="B26" s="217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  <c r="X26" s="219"/>
    </row>
    <row r="27" spans="1:24" ht="16.899999999999999" customHeight="1">
      <c r="A27" s="72"/>
      <c r="B27" s="220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2"/>
    </row>
    <row r="28" spans="1:24" ht="16.899999999999999" customHeight="1">
      <c r="A28" s="63"/>
      <c r="B28" s="217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8"/>
      <c r="V28" s="218"/>
      <c r="W28" s="218"/>
      <c r="X28" s="219"/>
    </row>
    <row r="29" spans="1:24" ht="16.899999999999999" customHeight="1">
      <c r="A29" s="63"/>
      <c r="B29" s="217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9"/>
    </row>
    <row r="30" spans="1:24" s="67" customFormat="1" ht="16.899999999999999" customHeight="1">
      <c r="A30" s="70"/>
      <c r="B30" s="226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227"/>
      <c r="O30" s="227"/>
      <c r="P30" s="227"/>
      <c r="Q30" s="227"/>
      <c r="R30" s="227"/>
      <c r="S30" s="227"/>
      <c r="T30" s="227"/>
      <c r="U30" s="227"/>
      <c r="V30" s="227"/>
      <c r="W30" s="227"/>
      <c r="X30" s="228"/>
    </row>
    <row r="31" spans="1:24" ht="16.899999999999999" customHeight="1">
      <c r="A31" s="63"/>
      <c r="B31" s="217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9"/>
    </row>
    <row r="32" spans="1:24" ht="16.899999999999999" customHeight="1">
      <c r="A32" s="72"/>
      <c r="B32" s="220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2"/>
    </row>
    <row r="33" spans="1:24" ht="16.899999999999999" customHeight="1">
      <c r="A33" s="72"/>
      <c r="B33" s="220"/>
      <c r="C33" s="221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2"/>
    </row>
    <row r="34" spans="1:24" s="67" customFormat="1" ht="16.899999999999999" customHeight="1">
      <c r="A34" s="70"/>
      <c r="B34" s="226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8"/>
    </row>
    <row r="35" spans="1:24" ht="16.899999999999999" customHeight="1">
      <c r="A35" s="63"/>
      <c r="B35" s="217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9"/>
    </row>
    <row r="36" spans="1:24" ht="16.899999999999999" customHeight="1">
      <c r="A36" s="73"/>
      <c r="B36" s="229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1"/>
    </row>
    <row r="37" spans="1:24" s="67" customFormat="1" ht="16.899999999999999" customHeight="1">
      <c r="A37" s="70"/>
      <c r="B37" s="226"/>
      <c r="C37" s="227"/>
      <c r="D37" s="227"/>
      <c r="E37" s="227"/>
      <c r="F37" s="227"/>
      <c r="G37" s="227"/>
      <c r="H37" s="227"/>
      <c r="I37" s="227"/>
      <c r="J37" s="227"/>
      <c r="K37" s="227"/>
      <c r="L37" s="227"/>
      <c r="M37" s="227"/>
      <c r="N37" s="227"/>
      <c r="O37" s="227"/>
      <c r="P37" s="227"/>
      <c r="Q37" s="227"/>
      <c r="R37" s="227"/>
      <c r="S37" s="227"/>
      <c r="T37" s="227"/>
      <c r="U37" s="227"/>
      <c r="V37" s="227"/>
      <c r="W37" s="227"/>
      <c r="X37" s="228"/>
    </row>
    <row r="38" spans="1:24" ht="16.899999999999999" customHeight="1">
      <c r="A38" s="63"/>
      <c r="B38" s="217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8"/>
      <c r="P38" s="218"/>
      <c r="Q38" s="218"/>
      <c r="R38" s="218"/>
      <c r="S38" s="218"/>
      <c r="T38" s="218"/>
      <c r="U38" s="218"/>
      <c r="V38" s="218"/>
      <c r="W38" s="218"/>
      <c r="X38" s="219"/>
    </row>
    <row r="39" spans="1:24" ht="16.899999999999999" customHeight="1">
      <c r="A39" s="63"/>
      <c r="B39" s="217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9"/>
    </row>
    <row r="40" spans="1:24" ht="16.899999999999999" customHeight="1">
      <c r="A40" s="63"/>
      <c r="B40" s="217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9"/>
    </row>
    <row r="41" spans="1:24" ht="16.899999999999999" customHeight="1">
      <c r="A41" s="63"/>
      <c r="B41" s="217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18"/>
      <c r="X41" s="219"/>
    </row>
    <row r="42" spans="1:24" ht="16.899999999999999" customHeight="1">
      <c r="A42" s="63"/>
      <c r="B42" s="217"/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  <c r="X42" s="219"/>
    </row>
    <row r="43" spans="1:24" ht="16.899999999999999" customHeight="1">
      <c r="A43" s="63"/>
      <c r="B43" s="217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8"/>
      <c r="P43" s="218"/>
      <c r="Q43" s="218"/>
      <c r="R43" s="218"/>
      <c r="S43" s="218"/>
      <c r="T43" s="218"/>
      <c r="U43" s="218"/>
      <c r="V43" s="218"/>
      <c r="W43" s="218"/>
      <c r="X43" s="219"/>
    </row>
    <row r="44" spans="1:24" ht="16.899999999999999" customHeight="1">
      <c r="A44" s="72"/>
      <c r="B44" s="220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2"/>
    </row>
    <row r="45" spans="1:24" ht="16.899999999999999" customHeight="1">
      <c r="A45" s="68"/>
      <c r="B45" s="223"/>
      <c r="C45" s="224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5"/>
    </row>
    <row r="46" spans="1:24" ht="16.899999999999999" customHeight="1">
      <c r="A46" s="63"/>
      <c r="B46" s="217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9"/>
    </row>
    <row r="47" spans="1:24" ht="16.899999999999999" customHeight="1">
      <c r="A47" s="63"/>
      <c r="B47" s="217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8"/>
      <c r="P47" s="218"/>
      <c r="Q47" s="218"/>
      <c r="R47" s="218"/>
      <c r="S47" s="218"/>
      <c r="T47" s="218"/>
      <c r="U47" s="218"/>
      <c r="V47" s="218"/>
      <c r="W47" s="218"/>
      <c r="X47" s="219"/>
    </row>
    <row r="48" spans="1:24" ht="16.899999999999999" customHeight="1">
      <c r="A48" s="65"/>
      <c r="B48" s="241"/>
      <c r="C48" s="242"/>
      <c r="D48" s="242"/>
      <c r="E48" s="242"/>
      <c r="F48" s="242"/>
      <c r="G48" s="242"/>
      <c r="H48" s="242"/>
      <c r="I48" s="242"/>
      <c r="J48" s="242"/>
      <c r="K48" s="242"/>
      <c r="L48" s="242"/>
      <c r="M48" s="242"/>
      <c r="N48" s="242"/>
      <c r="O48" s="242"/>
      <c r="P48" s="242"/>
      <c r="Q48" s="242"/>
      <c r="R48" s="242"/>
      <c r="S48" s="242"/>
      <c r="T48" s="242"/>
      <c r="U48" s="242"/>
      <c r="V48" s="242"/>
      <c r="W48" s="242"/>
      <c r="X48" s="243"/>
    </row>
    <row r="49" spans="1:24" ht="16.899999999999999" customHeight="1">
      <c r="A49" s="65"/>
      <c r="B49" s="241"/>
      <c r="C49" s="242"/>
      <c r="D49" s="242"/>
      <c r="E49" s="242"/>
      <c r="F49" s="242"/>
      <c r="G49" s="242"/>
      <c r="H49" s="242"/>
      <c r="I49" s="242"/>
      <c r="J49" s="242"/>
      <c r="K49" s="242"/>
      <c r="L49" s="242"/>
      <c r="M49" s="242"/>
      <c r="N49" s="242"/>
      <c r="O49" s="242"/>
      <c r="P49" s="242"/>
      <c r="Q49" s="242"/>
      <c r="R49" s="242"/>
      <c r="S49" s="242"/>
      <c r="T49" s="242"/>
      <c r="U49" s="242"/>
      <c r="V49" s="242"/>
      <c r="W49" s="242"/>
      <c r="X49" s="243"/>
    </row>
    <row r="50" spans="1:24" ht="16.899999999999999" customHeight="1">
      <c r="A50" s="65"/>
      <c r="B50" s="244"/>
      <c r="C50" s="245"/>
      <c r="D50" s="245"/>
      <c r="E50" s="245"/>
      <c r="F50" s="245"/>
      <c r="G50" s="245"/>
      <c r="H50" s="245"/>
      <c r="I50" s="245"/>
      <c r="J50" s="245"/>
      <c r="K50" s="245"/>
      <c r="L50" s="245"/>
      <c r="M50" s="245"/>
      <c r="N50" s="245"/>
      <c r="O50" s="245"/>
      <c r="P50" s="245"/>
      <c r="Q50" s="245"/>
      <c r="R50" s="245"/>
      <c r="S50" s="245"/>
      <c r="T50" s="245"/>
      <c r="U50" s="245"/>
      <c r="V50" s="245"/>
      <c r="W50" s="245"/>
      <c r="X50" s="246"/>
    </row>
    <row r="51" spans="1:24" ht="16.89999999999999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</row>
  </sheetData>
  <sheetProtection algorithmName="SHA-512" hashValue="dugUd0G2Au12fXgj017eZeuSUU5+H0t9WS56iq7RtFq8PYNms5hf/z326tY9JKVei0wp0oezA1ihq5ryw3Xibw==" saltValue="vo7ABh8WLrueXxXx5AECLA==" spinCount="100000" sheet="1" objects="1" scenarios="1"/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tabSelected="1"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286" t="str">
        <f>Coordonnées!A1</f>
        <v>Synthèse des Comptes</v>
      </c>
      <c r="B1" s="287"/>
      <c r="C1" s="287"/>
      <c r="D1" s="287"/>
      <c r="E1" s="287"/>
      <c r="F1" s="287"/>
      <c r="G1" s="291" t="str">
        <f>Coordonnées!G1</f>
        <v>Administration communale de Trois-Ponts</v>
      </c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36"/>
      <c r="W1" s="236"/>
      <c r="X1" s="209" t="str">
        <f>Coordonnées!$U$1</f>
        <v>Code INS</v>
      </c>
      <c r="Y1" s="247">
        <f>Coordonnées!$V$1</f>
        <v>63086</v>
      </c>
    </row>
    <row r="2" spans="1:25">
      <c r="A2" s="288"/>
      <c r="B2" s="289"/>
      <c r="C2" s="289"/>
      <c r="D2" s="289"/>
      <c r="E2" s="289"/>
      <c r="F2" s="289"/>
      <c r="G2" s="292"/>
      <c r="H2" s="292"/>
      <c r="I2" s="292"/>
      <c r="J2" s="292"/>
      <c r="K2" s="292"/>
      <c r="L2" s="292"/>
      <c r="M2" s="292"/>
      <c r="N2" s="292"/>
      <c r="O2" s="292"/>
      <c r="P2" s="292"/>
      <c r="Q2" s="292"/>
      <c r="R2" s="292"/>
      <c r="S2" s="292"/>
      <c r="T2" s="292"/>
      <c r="U2" s="292"/>
      <c r="V2" s="237"/>
      <c r="W2" s="237"/>
      <c r="X2" s="210" t="str">
        <f>Coordonnées!$U$2</f>
        <v>Exercice:</v>
      </c>
      <c r="Y2" s="248">
        <f>Coordonnées!$V$2</f>
        <v>2024</v>
      </c>
    </row>
    <row r="3" spans="1:25">
      <c r="A3" s="172" t="str">
        <f>Coordonnées!A3</f>
        <v>Modèle officiel généré par l'application eComptes © SPW Intérieur et Action Sociale</v>
      </c>
      <c r="B3" s="29"/>
      <c r="C3" s="29"/>
      <c r="D3" s="29"/>
      <c r="E3" s="29"/>
      <c r="F3" s="55"/>
      <c r="G3" s="55"/>
      <c r="H3" s="29"/>
      <c r="I3" s="29"/>
      <c r="J3" s="54"/>
      <c r="K3" s="54"/>
      <c r="L3" s="54"/>
      <c r="M3" s="54"/>
      <c r="N3" s="29"/>
      <c r="O3" s="29"/>
      <c r="P3" s="235"/>
      <c r="Q3" s="235"/>
      <c r="X3" s="182" t="str">
        <f>Coordonnées!$U$3</f>
        <v>Version:</v>
      </c>
      <c r="Y3" s="249">
        <f>Coordonnées!$V$3</f>
        <v>2</v>
      </c>
    </row>
    <row r="4" spans="1:25" ht="13.15" customHeight="1">
      <c r="A4" s="60"/>
      <c r="B4" s="60"/>
      <c r="C4" s="60"/>
      <c r="D4" s="60"/>
      <c r="E4" s="60"/>
      <c r="F4" s="60"/>
      <c r="G4" s="60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</row>
    <row r="5" spans="1:25" ht="16.149999999999999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46"/>
      <c r="S5" s="46"/>
    </row>
    <row r="6" spans="1:25" ht="16.149999999999999" customHeight="1">
      <c r="A6" s="27" t="s">
        <v>293</v>
      </c>
      <c r="B6" s="170"/>
      <c r="C6" s="170"/>
      <c r="D6" s="170"/>
      <c r="E6" s="170"/>
      <c r="F6" s="47"/>
      <c r="G6" s="28"/>
      <c r="H6" s="28"/>
      <c r="I6" s="2"/>
      <c r="J6" s="2"/>
      <c r="K6" s="2"/>
      <c r="L6" s="2"/>
      <c r="M6" s="168"/>
      <c r="N6" s="168"/>
      <c r="O6" s="168"/>
      <c r="P6" s="168"/>
      <c r="Q6" s="2"/>
      <c r="R6" s="2"/>
      <c r="S6" s="2"/>
    </row>
    <row r="7" spans="1:25" ht="16.899999999999999" customHeight="1">
      <c r="A7" s="28"/>
      <c r="B7" s="170"/>
      <c r="C7" s="170"/>
      <c r="D7" s="170"/>
      <c r="E7" s="170"/>
      <c r="F7" s="47"/>
      <c r="G7" s="47"/>
      <c r="H7" s="47"/>
      <c r="I7" s="168"/>
      <c r="J7" s="168"/>
      <c r="K7" s="168"/>
      <c r="L7" s="168"/>
      <c r="M7" s="168"/>
      <c r="N7" s="168"/>
      <c r="O7" s="168"/>
      <c r="P7" s="168"/>
      <c r="Q7" s="168"/>
      <c r="R7" s="2"/>
      <c r="S7" s="2"/>
    </row>
    <row r="8" spans="1:25" ht="16.899999999999999" customHeight="1">
      <c r="A8" s="171" t="s">
        <v>304</v>
      </c>
      <c r="B8" s="28"/>
      <c r="C8" s="47"/>
      <c r="D8" s="47"/>
      <c r="E8" s="47"/>
      <c r="F8" s="171" t="s">
        <v>305</v>
      </c>
      <c r="G8" s="47"/>
      <c r="H8" s="47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9"/>
    </row>
    <row r="9" spans="1:25" ht="49.9" customHeight="1">
      <c r="A9" s="326" t="s">
        <v>306</v>
      </c>
      <c r="B9" s="326"/>
      <c r="C9" s="326"/>
      <c r="D9" s="326"/>
      <c r="E9" s="326"/>
      <c r="F9" s="576" t="s">
        <v>307</v>
      </c>
      <c r="G9" s="576"/>
      <c r="H9" s="576"/>
      <c r="I9" s="576"/>
      <c r="J9" s="576"/>
      <c r="K9" s="576"/>
      <c r="L9" s="576"/>
      <c r="M9" s="576"/>
      <c r="N9" s="576"/>
      <c r="O9" s="576"/>
      <c r="P9" s="576"/>
      <c r="Q9" s="576"/>
      <c r="R9" s="576"/>
      <c r="S9" s="576"/>
      <c r="T9" s="576"/>
      <c r="U9" s="576"/>
      <c r="V9" s="576"/>
      <c r="W9" s="576"/>
    </row>
    <row r="10" spans="1:25" ht="49.9" customHeight="1">
      <c r="A10" s="326" t="s">
        <v>29</v>
      </c>
      <c r="B10" s="326"/>
      <c r="C10" s="326"/>
      <c r="D10" s="326"/>
      <c r="E10" s="326"/>
      <c r="F10" s="575" t="s">
        <v>308</v>
      </c>
      <c r="G10" s="575"/>
      <c r="H10" s="575"/>
      <c r="I10" s="575"/>
      <c r="J10" s="575"/>
      <c r="K10" s="575"/>
      <c r="L10" s="575"/>
      <c r="M10" s="575"/>
      <c r="N10" s="575"/>
      <c r="O10" s="575"/>
      <c r="P10" s="575"/>
      <c r="Q10" s="575"/>
      <c r="R10" s="575"/>
      <c r="S10" s="575"/>
      <c r="T10" s="575"/>
      <c r="U10" s="575"/>
      <c r="V10" s="575"/>
      <c r="W10" s="575"/>
    </row>
    <row r="11" spans="1:25" ht="49.9" customHeight="1">
      <c r="A11" s="326" t="s">
        <v>309</v>
      </c>
      <c r="B11" s="326"/>
      <c r="C11" s="326"/>
      <c r="D11" s="326"/>
      <c r="E11" s="326"/>
      <c r="F11" s="575" t="s">
        <v>310</v>
      </c>
      <c r="G11" s="575"/>
      <c r="H11" s="575"/>
      <c r="I11" s="575"/>
      <c r="J11" s="575"/>
      <c r="K11" s="575"/>
      <c r="L11" s="575"/>
      <c r="M11" s="575"/>
      <c r="N11" s="575"/>
      <c r="O11" s="575"/>
      <c r="P11" s="575"/>
      <c r="Q11" s="575"/>
      <c r="R11" s="575"/>
      <c r="S11" s="575"/>
      <c r="T11" s="575"/>
      <c r="U11" s="575"/>
      <c r="V11" s="575"/>
      <c r="W11" s="575"/>
    </row>
    <row r="12" spans="1:25" ht="49.9" customHeight="1">
      <c r="A12" s="326" t="s">
        <v>311</v>
      </c>
      <c r="B12" s="326"/>
      <c r="C12" s="326"/>
      <c r="D12" s="326"/>
      <c r="E12" s="326"/>
      <c r="F12" s="575" t="s">
        <v>331</v>
      </c>
      <c r="G12" s="575"/>
      <c r="H12" s="575"/>
      <c r="I12" s="575"/>
      <c r="J12" s="575"/>
      <c r="K12" s="575"/>
      <c r="L12" s="575"/>
      <c r="M12" s="575"/>
      <c r="N12" s="575"/>
      <c r="O12" s="575"/>
      <c r="P12" s="575"/>
      <c r="Q12" s="575"/>
      <c r="R12" s="575"/>
      <c r="S12" s="575"/>
      <c r="T12" s="575"/>
      <c r="U12" s="575"/>
      <c r="V12" s="575"/>
      <c r="W12" s="575"/>
    </row>
    <row r="13" spans="1:25" ht="49.9" customHeight="1">
      <c r="A13" s="326" t="s">
        <v>312</v>
      </c>
      <c r="B13" s="326"/>
      <c r="C13" s="326"/>
      <c r="D13" s="326"/>
      <c r="E13" s="326"/>
      <c r="F13" s="575" t="s">
        <v>313</v>
      </c>
      <c r="G13" s="575"/>
      <c r="H13" s="575"/>
      <c r="I13" s="575"/>
      <c r="J13" s="575"/>
      <c r="K13" s="575"/>
      <c r="L13" s="575"/>
      <c r="M13" s="575"/>
      <c r="N13" s="575"/>
      <c r="O13" s="575"/>
      <c r="P13" s="575"/>
      <c r="Q13" s="575"/>
      <c r="R13" s="575"/>
      <c r="S13" s="575"/>
      <c r="T13" s="575"/>
      <c r="U13" s="575"/>
      <c r="V13" s="575"/>
      <c r="W13" s="575"/>
    </row>
    <row r="14" spans="1:25" ht="49.9" customHeight="1">
      <c r="A14" s="326" t="s">
        <v>314</v>
      </c>
      <c r="B14" s="326"/>
      <c r="C14" s="326"/>
      <c r="D14" s="326"/>
      <c r="E14" s="326"/>
      <c r="F14" s="575" t="s">
        <v>332</v>
      </c>
      <c r="G14" s="575"/>
      <c r="H14" s="575"/>
      <c r="I14" s="575"/>
      <c r="J14" s="575"/>
      <c r="K14" s="575"/>
      <c r="L14" s="575"/>
      <c r="M14" s="575"/>
      <c r="N14" s="575"/>
      <c r="O14" s="575"/>
      <c r="P14" s="575"/>
      <c r="Q14" s="575"/>
      <c r="R14" s="575"/>
      <c r="S14" s="575"/>
      <c r="T14" s="575"/>
      <c r="U14" s="575"/>
      <c r="V14" s="575"/>
      <c r="W14" s="575"/>
    </row>
    <row r="15" spans="1:25" ht="52.15" customHeight="1">
      <c r="A15" s="326" t="s">
        <v>315</v>
      </c>
      <c r="B15" s="326"/>
      <c r="C15" s="326"/>
      <c r="D15" s="326"/>
      <c r="E15" s="326"/>
      <c r="F15" s="575" t="s">
        <v>316</v>
      </c>
      <c r="G15" s="575"/>
      <c r="H15" s="575"/>
      <c r="I15" s="575"/>
      <c r="J15" s="575"/>
      <c r="K15" s="575"/>
      <c r="L15" s="575"/>
      <c r="M15" s="575"/>
      <c r="N15" s="575"/>
      <c r="O15" s="575"/>
      <c r="P15" s="575"/>
      <c r="Q15" s="575"/>
      <c r="R15" s="575"/>
      <c r="S15" s="575"/>
      <c r="T15" s="575"/>
      <c r="U15" s="575"/>
      <c r="V15" s="575"/>
      <c r="W15" s="575"/>
    </row>
    <row r="16" spans="1:25" ht="49.9" customHeight="1">
      <c r="A16" s="575" t="s">
        <v>317</v>
      </c>
      <c r="B16" s="575"/>
      <c r="C16" s="575"/>
      <c r="D16" s="575"/>
      <c r="E16" s="575"/>
      <c r="F16" s="575" t="s">
        <v>318</v>
      </c>
      <c r="G16" s="575"/>
      <c r="H16" s="575"/>
      <c r="I16" s="575"/>
      <c r="J16" s="575"/>
      <c r="K16" s="575"/>
      <c r="L16" s="575"/>
      <c r="M16" s="575"/>
      <c r="N16" s="575"/>
      <c r="O16" s="575"/>
      <c r="P16" s="575"/>
      <c r="Q16" s="575"/>
      <c r="R16" s="575"/>
      <c r="S16" s="575"/>
      <c r="T16" s="575"/>
      <c r="U16" s="575"/>
      <c r="V16" s="575"/>
      <c r="W16" s="575"/>
    </row>
    <row r="17" spans="1:23" ht="49.9" customHeight="1">
      <c r="A17" s="326" t="s">
        <v>319</v>
      </c>
      <c r="B17" s="326"/>
      <c r="C17" s="326"/>
      <c r="D17" s="326"/>
      <c r="E17" s="326"/>
      <c r="F17" s="575" t="s">
        <v>333</v>
      </c>
      <c r="G17" s="575"/>
      <c r="H17" s="575"/>
      <c r="I17" s="575"/>
      <c r="J17" s="575"/>
      <c r="K17" s="575"/>
      <c r="L17" s="575"/>
      <c r="M17" s="575"/>
      <c r="N17" s="575"/>
      <c r="O17" s="575"/>
      <c r="P17" s="575"/>
      <c r="Q17" s="575"/>
      <c r="R17" s="575"/>
      <c r="S17" s="575"/>
      <c r="T17" s="575"/>
      <c r="U17" s="575"/>
      <c r="V17" s="575"/>
      <c r="W17" s="575"/>
    </row>
    <row r="18" spans="1:23" ht="49.9" customHeight="1">
      <c r="A18" s="326" t="s">
        <v>320</v>
      </c>
      <c r="B18" s="326"/>
      <c r="C18" s="326"/>
      <c r="D18" s="326"/>
      <c r="E18" s="326"/>
      <c r="F18" s="575" t="s">
        <v>321</v>
      </c>
      <c r="G18" s="575"/>
      <c r="H18" s="575"/>
      <c r="I18" s="575"/>
      <c r="J18" s="575"/>
      <c r="K18" s="575"/>
      <c r="L18" s="575"/>
      <c r="M18" s="575"/>
      <c r="N18" s="575"/>
      <c r="O18" s="575"/>
      <c r="P18" s="575"/>
      <c r="Q18" s="575"/>
      <c r="R18" s="575"/>
      <c r="S18" s="575"/>
      <c r="T18" s="575"/>
      <c r="U18" s="575"/>
      <c r="V18" s="575"/>
      <c r="W18" s="575"/>
    </row>
    <row r="19" spans="1:23" s="67" customFormat="1" ht="16.899999999999999" customHeight="1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1"/>
    </row>
    <row r="20" spans="1:23" s="67" customFormat="1" ht="16.899999999999999" customHeight="1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1"/>
    </row>
    <row r="21" spans="1:23" ht="16.899999999999999" customHeight="1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9"/>
    </row>
    <row r="22" spans="1:23" ht="16.899999999999999" customHeight="1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9"/>
    </row>
    <row r="23" spans="1:23" ht="16.899999999999999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9"/>
    </row>
    <row r="24" spans="1:23" ht="16.899999999999999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9"/>
    </row>
    <row r="25" spans="1:23" ht="16.899999999999999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9"/>
    </row>
    <row r="26" spans="1:23" ht="16.899999999999999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9"/>
    </row>
    <row r="27" spans="1:23" ht="16.899999999999999" customHeight="1">
      <c r="A27" s="72"/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150"/>
    </row>
    <row r="28" spans="1:23" ht="16.899999999999999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9"/>
    </row>
    <row r="29" spans="1:23" ht="16.899999999999999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9"/>
    </row>
    <row r="30" spans="1:23" s="67" customFormat="1" ht="16.899999999999999" customHeight="1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1"/>
    </row>
    <row r="31" spans="1:23" ht="16.899999999999999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9"/>
    </row>
    <row r="32" spans="1:23" ht="16.899999999999999" customHeight="1">
      <c r="A32" s="72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150"/>
    </row>
    <row r="33" spans="1:19" ht="16.899999999999999" customHeight="1">
      <c r="A33" s="72"/>
      <c r="B33" s="72"/>
      <c r="C33" s="72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Q33" s="72"/>
      <c r="R33" s="72"/>
      <c r="S33" s="150"/>
    </row>
    <row r="34" spans="1:19" s="67" customFormat="1" ht="16.899999999999999" customHeight="1">
      <c r="A34" s="70"/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1"/>
    </row>
    <row r="35" spans="1:19" ht="16.899999999999999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9"/>
    </row>
    <row r="36" spans="1:19" ht="16.899999999999999" customHeight="1">
      <c r="A36" s="73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150"/>
    </row>
    <row r="37" spans="1:19" s="67" customFormat="1" ht="16.899999999999999" customHeight="1">
      <c r="A37" s="70"/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1"/>
    </row>
    <row r="38" spans="1:19" ht="16.899999999999999" customHeigh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9"/>
    </row>
    <row r="39" spans="1:19" ht="16.899999999999999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9"/>
    </row>
    <row r="40" spans="1:19" ht="16.899999999999999" customHeight="1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9"/>
    </row>
    <row r="41" spans="1:19" ht="16.899999999999999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9"/>
    </row>
    <row r="42" spans="1:19" ht="16.899999999999999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9"/>
    </row>
    <row r="43" spans="1:19" ht="16.899999999999999" customHeight="1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9"/>
    </row>
    <row r="44" spans="1:19" ht="16.899999999999999" customHeight="1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150"/>
    </row>
    <row r="45" spans="1:19" ht="16.899999999999999" customHeight="1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9"/>
    </row>
    <row r="46" spans="1:19" ht="16.899999999999999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9"/>
    </row>
    <row r="47" spans="1:19" ht="16.899999999999999" customHeigh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</row>
    <row r="48" spans="1:19" ht="16.899999999999999" customHeight="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9"/>
    </row>
    <row r="49" spans="1:19" ht="16.899999999999999" customHeight="1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</row>
    <row r="50" spans="1:19" ht="16.899999999999999" customHeight="1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</row>
    <row r="51" spans="1:19" ht="16.899999999999999" customHeight="1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</row>
    <row r="52" spans="1:19" ht="16.899999999999999" customHeight="1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</row>
  </sheetData>
  <sheetProtection algorithmName="SHA-512" hashValue="qZEREaxtW+S6MwQlXGS18jMvnCeMBO+ydVgXxXVSLzfXGkwMXm+OFCNg2nZZunRt3MZvGyg/Za5G3WGhi3Sz6A==" saltValue="I0V6OiWIkvOuu9VPvuHdEw==" spinCount="100000" sheet="1" objects="1" scenarios="1"/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Caroline Metzer</cp:lastModifiedBy>
  <cp:lastPrinted>2024-12-03T14:33:46Z</cp:lastPrinted>
  <dcterms:created xsi:type="dcterms:W3CDTF">2006-02-10T09:03:57Z</dcterms:created>
  <dcterms:modified xsi:type="dcterms:W3CDTF">2025-10-01T09:10:00Z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